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iem\Desktop\НАЦПРОЕКТЫ. Реализация в НГО.2019\"/>
    </mc:Choice>
  </mc:AlternateContent>
  <bookViews>
    <workbookView xWindow="-15" yWindow="45" windowWidth="23070" windowHeight="4770" tabRatio="500"/>
  </bookViews>
  <sheets>
    <sheet name="Приложение 1 (ОТЧЕТНЫЙ ПЕРИОД)" sheetId="3" r:id="rId1"/>
    <sheet name="Приложение 2 (СВОД)" sheetId="4" r:id="rId2"/>
  </sheets>
  <definedNames>
    <definedName name="_xlnm.Print_Titles" localSheetId="0">'Приложение 1 (ОТЧЕТНЫЙ ПЕРИОД)'!$3:$4</definedName>
    <definedName name="_xlnm.Print_Titles" localSheetId="1">'Приложение 2 (СВОД)'!$3:$4</definedName>
    <definedName name="_xlnm.Print_Area" localSheetId="1">'Приложение 2 (СВОД)'!$A$1:$N$139</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I347" i="3" l="1"/>
  <c r="H347" i="3"/>
  <c r="G347" i="3"/>
  <c r="F347" i="3"/>
  <c r="E347" i="3"/>
  <c r="F340" i="3"/>
  <c r="G340" i="3"/>
  <c r="H340" i="3"/>
  <c r="I340" i="3"/>
  <c r="E340" i="3"/>
  <c r="E419" i="3" l="1"/>
  <c r="F419" i="3"/>
  <c r="G419" i="3"/>
  <c r="H419" i="3"/>
  <c r="I419" i="3"/>
  <c r="M830" i="3" l="1"/>
  <c r="L830" i="3"/>
  <c r="K830" i="3"/>
  <c r="F830" i="3"/>
  <c r="G830" i="3"/>
  <c r="H830" i="3"/>
  <c r="I830" i="3"/>
  <c r="E830" i="3"/>
  <c r="K829" i="3"/>
  <c r="L829" i="3"/>
  <c r="M829" i="3"/>
  <c r="L828" i="3"/>
  <c r="M828" i="3"/>
  <c r="K828" i="3"/>
  <c r="E829" i="3"/>
  <c r="F829" i="3"/>
  <c r="G829" i="3"/>
  <c r="H829" i="3"/>
  <c r="I829" i="3"/>
  <c r="F828" i="3"/>
  <c r="G828" i="3"/>
  <c r="H828" i="3"/>
  <c r="I828" i="3"/>
  <c r="E828" i="3"/>
  <c r="N853" i="3" l="1"/>
  <c r="N852" i="3"/>
  <c r="N851" i="3"/>
  <c r="M850" i="3"/>
  <c r="L850" i="3"/>
  <c r="K850" i="3"/>
  <c r="I850" i="3"/>
  <c r="H850" i="3"/>
  <c r="G850" i="3"/>
  <c r="F850" i="3"/>
  <c r="E850" i="3"/>
  <c r="K470" i="3"/>
  <c r="L470" i="3"/>
  <c r="M470" i="3"/>
  <c r="K471" i="3"/>
  <c r="L471" i="3"/>
  <c r="M471" i="3"/>
  <c r="L469" i="3"/>
  <c r="M469" i="3"/>
  <c r="K469" i="3"/>
  <c r="E470" i="3"/>
  <c r="F470" i="3"/>
  <c r="G470" i="3"/>
  <c r="H470" i="3"/>
  <c r="I470" i="3"/>
  <c r="E471" i="3"/>
  <c r="F471" i="3"/>
  <c r="G471" i="3"/>
  <c r="H471" i="3"/>
  <c r="I471" i="3"/>
  <c r="F469" i="3"/>
  <c r="G469" i="3"/>
  <c r="H469" i="3"/>
  <c r="I469" i="3"/>
  <c r="E469" i="3"/>
  <c r="M347" i="3"/>
  <c r="L347" i="3"/>
  <c r="K347" i="3"/>
  <c r="M340" i="3"/>
  <c r="L340" i="3"/>
  <c r="K340" i="3"/>
  <c r="M332" i="3"/>
  <c r="L332" i="3"/>
  <c r="K332" i="3"/>
  <c r="N343" i="3"/>
  <c r="N342" i="3"/>
  <c r="N341" i="3"/>
  <c r="N350" i="3"/>
  <c r="N349" i="3"/>
  <c r="N348" i="3"/>
  <c r="K790" i="3"/>
  <c r="L790" i="3"/>
  <c r="M790" i="3"/>
  <c r="K791" i="3"/>
  <c r="L791" i="3"/>
  <c r="M791" i="3"/>
  <c r="L789" i="3"/>
  <c r="M789" i="3"/>
  <c r="K789" i="3"/>
  <c r="E790" i="3"/>
  <c r="F790" i="3"/>
  <c r="G790" i="3"/>
  <c r="H790" i="3"/>
  <c r="I790" i="3"/>
  <c r="E791" i="3"/>
  <c r="F791" i="3"/>
  <c r="G791" i="3"/>
  <c r="H791" i="3"/>
  <c r="I791" i="3"/>
  <c r="F789" i="3"/>
  <c r="G789" i="3"/>
  <c r="H789" i="3"/>
  <c r="I789" i="3"/>
  <c r="E789" i="3"/>
  <c r="N786" i="3"/>
  <c r="N785" i="3"/>
  <c r="N784" i="3"/>
  <c r="M783" i="3"/>
  <c r="L783" i="3"/>
  <c r="K783" i="3"/>
  <c r="I783" i="3"/>
  <c r="H783" i="3"/>
  <c r="G783" i="3"/>
  <c r="F783" i="3"/>
  <c r="E783" i="3"/>
  <c r="N779" i="3"/>
  <c r="N778" i="3"/>
  <c r="N777" i="3"/>
  <c r="M776" i="3"/>
  <c r="L776" i="3"/>
  <c r="K776" i="3"/>
  <c r="I776" i="3"/>
  <c r="H776" i="3"/>
  <c r="G776" i="3"/>
  <c r="F776" i="3"/>
  <c r="E776" i="3"/>
  <c r="N772" i="3"/>
  <c r="N771" i="3"/>
  <c r="N770" i="3"/>
  <c r="M769" i="3"/>
  <c r="L769" i="3"/>
  <c r="K769" i="3"/>
  <c r="I769" i="3"/>
  <c r="H769" i="3"/>
  <c r="G769" i="3"/>
  <c r="F769" i="3"/>
  <c r="E769" i="3"/>
  <c r="N764" i="3"/>
  <c r="N763" i="3"/>
  <c r="N762" i="3"/>
  <c r="M761" i="3"/>
  <c r="L761" i="3"/>
  <c r="K761" i="3"/>
  <c r="I761" i="3"/>
  <c r="H761" i="3"/>
  <c r="G761" i="3"/>
  <c r="F761" i="3"/>
  <c r="E761" i="3"/>
  <c r="N757" i="3"/>
  <c r="N756" i="3"/>
  <c r="N755" i="3"/>
  <c r="M754" i="3"/>
  <c r="L754" i="3"/>
  <c r="K754" i="3"/>
  <c r="I754" i="3"/>
  <c r="H754" i="3"/>
  <c r="G754" i="3"/>
  <c r="F754" i="3"/>
  <c r="E754" i="3"/>
  <c r="N750" i="3"/>
  <c r="N749" i="3"/>
  <c r="N748" i="3"/>
  <c r="M747" i="3"/>
  <c r="L747" i="3"/>
  <c r="K747" i="3"/>
  <c r="I747" i="3"/>
  <c r="H747" i="3"/>
  <c r="G747" i="3"/>
  <c r="F747" i="3"/>
  <c r="E747" i="3"/>
  <c r="N735" i="3"/>
  <c r="N734" i="3"/>
  <c r="N733" i="3"/>
  <c r="M732" i="3"/>
  <c r="L732" i="3"/>
  <c r="K732" i="3"/>
  <c r="I732" i="3"/>
  <c r="H732" i="3"/>
  <c r="G732" i="3"/>
  <c r="F732" i="3"/>
  <c r="E732" i="3"/>
  <c r="N728" i="3"/>
  <c r="N727" i="3"/>
  <c r="N726" i="3"/>
  <c r="M725" i="3"/>
  <c r="L725" i="3"/>
  <c r="K725" i="3"/>
  <c r="I725" i="3"/>
  <c r="H725" i="3"/>
  <c r="G725" i="3"/>
  <c r="F725" i="3"/>
  <c r="E725" i="3"/>
  <c r="E718" i="3"/>
  <c r="F718" i="3"/>
  <c r="G718" i="3"/>
  <c r="H718" i="3"/>
  <c r="I718" i="3"/>
  <c r="N850" i="3" l="1"/>
  <c r="N340" i="3"/>
  <c r="N332" i="3"/>
  <c r="N347" i="3"/>
  <c r="N769" i="3"/>
  <c r="N725" i="3"/>
  <c r="N761" i="3"/>
  <c r="N754" i="3"/>
  <c r="N783" i="3"/>
  <c r="N747" i="3"/>
  <c r="N776" i="3"/>
  <c r="N732" i="3"/>
  <c r="N721" i="3" l="1"/>
  <c r="N720" i="3"/>
  <c r="N719" i="3"/>
  <c r="M718" i="3"/>
  <c r="L718" i="3"/>
  <c r="K718" i="3"/>
  <c r="N718" i="3" l="1"/>
  <c r="N713" i="3"/>
  <c r="N712" i="3"/>
  <c r="N711" i="3"/>
  <c r="M710" i="3"/>
  <c r="L710" i="3"/>
  <c r="K710" i="3"/>
  <c r="I710" i="3"/>
  <c r="H710" i="3"/>
  <c r="G710" i="3"/>
  <c r="F710" i="3"/>
  <c r="E710" i="3"/>
  <c r="N743" i="3"/>
  <c r="N742" i="3"/>
  <c r="N741" i="3"/>
  <c r="M740" i="3"/>
  <c r="L740" i="3"/>
  <c r="K740" i="3"/>
  <c r="I740" i="3"/>
  <c r="H740" i="3"/>
  <c r="G740" i="3"/>
  <c r="F740" i="3"/>
  <c r="E740" i="3"/>
  <c r="N706" i="3"/>
  <c r="N705" i="3"/>
  <c r="N704" i="3"/>
  <c r="M703" i="3"/>
  <c r="L703" i="3"/>
  <c r="K703" i="3"/>
  <c r="I703" i="3"/>
  <c r="H703" i="3"/>
  <c r="G703" i="3"/>
  <c r="F703" i="3"/>
  <c r="E703" i="3"/>
  <c r="N710" i="3" l="1"/>
  <c r="N740" i="3"/>
  <c r="N703" i="3"/>
  <c r="N328" i="3"/>
  <c r="K652" i="3"/>
  <c r="L652" i="3"/>
  <c r="M652" i="3"/>
  <c r="K653" i="3"/>
  <c r="L653" i="3"/>
  <c r="M653" i="3"/>
  <c r="L651" i="3"/>
  <c r="M651" i="3"/>
  <c r="K651" i="3"/>
  <c r="E652" i="3"/>
  <c r="F652" i="3"/>
  <c r="G652" i="3"/>
  <c r="H652" i="3"/>
  <c r="I652" i="3"/>
  <c r="E653" i="3"/>
  <c r="F653" i="3"/>
  <c r="G653" i="3"/>
  <c r="H653" i="3"/>
  <c r="I653" i="3"/>
  <c r="F651" i="3"/>
  <c r="G651" i="3"/>
  <c r="H651" i="3"/>
  <c r="I651" i="3"/>
  <c r="E651" i="3"/>
  <c r="N640" i="3" l="1"/>
  <c r="N639" i="3"/>
  <c r="N638" i="3"/>
  <c r="M637" i="3"/>
  <c r="L637" i="3"/>
  <c r="K637" i="3"/>
  <c r="I637" i="3"/>
  <c r="H637" i="3"/>
  <c r="G637" i="3"/>
  <c r="F637" i="3"/>
  <c r="E637" i="3"/>
  <c r="N633" i="3"/>
  <c r="N632" i="3"/>
  <c r="N631" i="3"/>
  <c r="M630" i="3"/>
  <c r="L630" i="3"/>
  <c r="K630" i="3"/>
  <c r="I630" i="3"/>
  <c r="H630" i="3"/>
  <c r="G630" i="3"/>
  <c r="F630" i="3"/>
  <c r="E630" i="3"/>
  <c r="N626" i="3"/>
  <c r="N625" i="3"/>
  <c r="N624" i="3"/>
  <c r="M623" i="3"/>
  <c r="L623" i="3"/>
  <c r="K623" i="3"/>
  <c r="I623" i="3"/>
  <c r="H623" i="3"/>
  <c r="G623" i="3"/>
  <c r="F623" i="3"/>
  <c r="E623" i="3"/>
  <c r="N619" i="3"/>
  <c r="N618" i="3"/>
  <c r="N617" i="3"/>
  <c r="M616" i="3"/>
  <c r="L616" i="3"/>
  <c r="K616" i="3"/>
  <c r="I616" i="3"/>
  <c r="H616" i="3"/>
  <c r="G616" i="3"/>
  <c r="F616" i="3"/>
  <c r="E616" i="3"/>
  <c r="N612" i="3"/>
  <c r="N611" i="3"/>
  <c r="N610" i="3"/>
  <c r="M609" i="3"/>
  <c r="L609" i="3"/>
  <c r="K609" i="3"/>
  <c r="I609" i="3"/>
  <c r="H609" i="3"/>
  <c r="G609" i="3"/>
  <c r="F609" i="3"/>
  <c r="E609" i="3"/>
  <c r="L500" i="3"/>
  <c r="M500" i="3"/>
  <c r="L501" i="3"/>
  <c r="M501" i="3"/>
  <c r="L502" i="3"/>
  <c r="M502" i="3"/>
  <c r="K502" i="3"/>
  <c r="K501" i="3"/>
  <c r="K500" i="3"/>
  <c r="E501" i="3"/>
  <c r="F501" i="3"/>
  <c r="G501" i="3"/>
  <c r="H501" i="3"/>
  <c r="I501" i="3"/>
  <c r="E502" i="3"/>
  <c r="F502" i="3"/>
  <c r="G502" i="3"/>
  <c r="H502" i="3"/>
  <c r="I502" i="3"/>
  <c r="F500" i="3"/>
  <c r="G500" i="3"/>
  <c r="H500" i="3"/>
  <c r="I500" i="3"/>
  <c r="E500" i="3"/>
  <c r="N495" i="3"/>
  <c r="N494" i="3"/>
  <c r="N493" i="3"/>
  <c r="M492" i="3"/>
  <c r="L492" i="3"/>
  <c r="K492" i="3"/>
  <c r="I492" i="3"/>
  <c r="H492" i="3"/>
  <c r="G492" i="3"/>
  <c r="F492" i="3"/>
  <c r="E492" i="3"/>
  <c r="N466" i="3"/>
  <c r="N457" i="3"/>
  <c r="N421" i="3"/>
  <c r="N430" i="3"/>
  <c r="N429" i="3"/>
  <c r="N428" i="3"/>
  <c r="M427" i="3"/>
  <c r="L427" i="3"/>
  <c r="K427" i="3"/>
  <c r="I427" i="3"/>
  <c r="H427" i="3"/>
  <c r="G427" i="3"/>
  <c r="F427" i="3"/>
  <c r="E427" i="3"/>
  <c r="N426" i="3"/>
  <c r="N425" i="3"/>
  <c r="N424" i="3"/>
  <c r="M423" i="3"/>
  <c r="L423" i="3"/>
  <c r="K423" i="3"/>
  <c r="I423" i="3"/>
  <c r="H423" i="3"/>
  <c r="G423" i="3"/>
  <c r="F423" i="3"/>
  <c r="E423" i="3"/>
  <c r="L687" i="3"/>
  <c r="M687" i="3"/>
  <c r="L688" i="3"/>
  <c r="M688" i="3"/>
  <c r="L689" i="3"/>
  <c r="M689" i="3"/>
  <c r="K689" i="3"/>
  <c r="K688" i="3"/>
  <c r="K687" i="3"/>
  <c r="E688" i="3"/>
  <c r="F688" i="3"/>
  <c r="G688" i="3"/>
  <c r="H688" i="3"/>
  <c r="I688" i="3"/>
  <c r="E689" i="3"/>
  <c r="F689" i="3"/>
  <c r="G689" i="3"/>
  <c r="H689" i="3"/>
  <c r="I689" i="3"/>
  <c r="F687" i="3"/>
  <c r="G687" i="3"/>
  <c r="H687" i="3"/>
  <c r="I687" i="3"/>
  <c r="E687" i="3"/>
  <c r="N676" i="3"/>
  <c r="N675" i="3"/>
  <c r="N674" i="3"/>
  <c r="M673" i="3"/>
  <c r="L673" i="3"/>
  <c r="K673" i="3"/>
  <c r="I673" i="3"/>
  <c r="H673" i="3"/>
  <c r="G673" i="3"/>
  <c r="F673" i="3"/>
  <c r="E673" i="3"/>
  <c r="L411" i="3"/>
  <c r="M411" i="3"/>
  <c r="L412" i="3"/>
  <c r="M412" i="3"/>
  <c r="L413" i="3"/>
  <c r="M413" i="3"/>
  <c r="K413" i="3"/>
  <c r="K412" i="3"/>
  <c r="K411" i="3"/>
  <c r="E412" i="3"/>
  <c r="F412" i="3"/>
  <c r="G412" i="3"/>
  <c r="H412" i="3"/>
  <c r="I412" i="3"/>
  <c r="E413" i="3"/>
  <c r="F413" i="3"/>
  <c r="G413" i="3"/>
  <c r="H413" i="3"/>
  <c r="I413" i="3"/>
  <c r="F411" i="3"/>
  <c r="G411" i="3"/>
  <c r="H411" i="3"/>
  <c r="I411" i="3"/>
  <c r="E411" i="3"/>
  <c r="N358" i="3"/>
  <c r="N357" i="3"/>
  <c r="N356" i="3"/>
  <c r="N335" i="3"/>
  <c r="N334" i="3"/>
  <c r="N333" i="3"/>
  <c r="N327" i="3"/>
  <c r="N326" i="3"/>
  <c r="M325" i="3"/>
  <c r="L325" i="3"/>
  <c r="K325" i="3"/>
  <c r="I325" i="3"/>
  <c r="H325" i="3"/>
  <c r="G325" i="3"/>
  <c r="F325" i="3"/>
  <c r="E325" i="3"/>
  <c r="N321" i="3"/>
  <c r="N320" i="3"/>
  <c r="N319" i="3"/>
  <c r="M318" i="3"/>
  <c r="L318" i="3"/>
  <c r="K318" i="3"/>
  <c r="I318" i="3"/>
  <c r="H318" i="3"/>
  <c r="G318" i="3"/>
  <c r="F318" i="3"/>
  <c r="E318" i="3"/>
  <c r="N314" i="3"/>
  <c r="N313" i="3"/>
  <c r="N312" i="3"/>
  <c r="M311" i="3"/>
  <c r="L311" i="3"/>
  <c r="K311" i="3"/>
  <c r="I311" i="3"/>
  <c r="H311" i="3"/>
  <c r="G311" i="3"/>
  <c r="F311" i="3"/>
  <c r="E311" i="3"/>
  <c r="N298" i="3"/>
  <c r="N297" i="3"/>
  <c r="N296" i="3"/>
  <c r="M295" i="3"/>
  <c r="L295" i="3"/>
  <c r="K295" i="3"/>
  <c r="I295" i="3"/>
  <c r="H295" i="3"/>
  <c r="G295" i="3"/>
  <c r="F295" i="3"/>
  <c r="E295" i="3"/>
  <c r="N291" i="3"/>
  <c r="N290" i="3"/>
  <c r="N289" i="3"/>
  <c r="M288" i="3"/>
  <c r="L288" i="3"/>
  <c r="K288" i="3"/>
  <c r="I288" i="3"/>
  <c r="H288" i="3"/>
  <c r="G288" i="3"/>
  <c r="F288" i="3"/>
  <c r="E288" i="3"/>
  <c r="M230" i="3"/>
  <c r="L230" i="3"/>
  <c r="K230" i="3"/>
  <c r="M229" i="3"/>
  <c r="L229" i="3"/>
  <c r="K229" i="3"/>
  <c r="M228" i="3"/>
  <c r="L228" i="3"/>
  <c r="K228" i="3"/>
  <c r="N616" i="3" l="1"/>
  <c r="N609" i="3"/>
  <c r="N637" i="3"/>
  <c r="N630" i="3"/>
  <c r="N623" i="3"/>
  <c r="N492" i="3"/>
  <c r="N423" i="3"/>
  <c r="N427" i="3"/>
  <c r="N673" i="3"/>
  <c r="N311" i="3"/>
  <c r="N325" i="3"/>
  <c r="N318" i="3"/>
  <c r="N295" i="3"/>
  <c r="N288" i="3"/>
  <c r="N226" i="3" l="1"/>
  <c r="N225" i="3"/>
  <c r="N224" i="3"/>
  <c r="M223" i="3"/>
  <c r="L223" i="3"/>
  <c r="K223" i="3"/>
  <c r="I223" i="3"/>
  <c r="H223" i="3"/>
  <c r="G223" i="3"/>
  <c r="F223" i="3"/>
  <c r="E223" i="3"/>
  <c r="N222" i="3"/>
  <c r="N221" i="3"/>
  <c r="N220" i="3"/>
  <c r="M219" i="3"/>
  <c r="L219" i="3"/>
  <c r="K219" i="3"/>
  <c r="I219" i="3"/>
  <c r="H219" i="3"/>
  <c r="G219" i="3"/>
  <c r="F219" i="3"/>
  <c r="E219" i="3"/>
  <c r="N218" i="3"/>
  <c r="N217" i="3"/>
  <c r="N216" i="3"/>
  <c r="M215" i="3"/>
  <c r="L215" i="3"/>
  <c r="K215" i="3"/>
  <c r="I215" i="3"/>
  <c r="H215" i="3"/>
  <c r="G215" i="3"/>
  <c r="F215" i="3"/>
  <c r="E215" i="3"/>
  <c r="N214" i="3"/>
  <c r="N213" i="3"/>
  <c r="N212" i="3"/>
  <c r="M211" i="3"/>
  <c r="L211" i="3"/>
  <c r="K211" i="3"/>
  <c r="I211" i="3"/>
  <c r="H211" i="3"/>
  <c r="G211" i="3"/>
  <c r="F211" i="3"/>
  <c r="E211" i="3"/>
  <c r="N210" i="3"/>
  <c r="N209" i="3"/>
  <c r="N208" i="3"/>
  <c r="M207" i="3"/>
  <c r="L207" i="3"/>
  <c r="K207" i="3"/>
  <c r="I207" i="3"/>
  <c r="H207" i="3"/>
  <c r="G207" i="3"/>
  <c r="F207" i="3"/>
  <c r="E207" i="3"/>
  <c r="N206" i="3"/>
  <c r="N205" i="3"/>
  <c r="N204" i="3"/>
  <c r="M203" i="3"/>
  <c r="L203" i="3"/>
  <c r="K203" i="3"/>
  <c r="I203" i="3"/>
  <c r="H203" i="3"/>
  <c r="G203" i="3"/>
  <c r="F203" i="3"/>
  <c r="E203" i="3"/>
  <c r="N202" i="3"/>
  <c r="N201" i="3"/>
  <c r="N200" i="3"/>
  <c r="M199" i="3"/>
  <c r="L199" i="3"/>
  <c r="K199" i="3"/>
  <c r="I199" i="3"/>
  <c r="H199" i="3"/>
  <c r="G199" i="3"/>
  <c r="F199" i="3"/>
  <c r="E199" i="3"/>
  <c r="N198" i="3"/>
  <c r="N197" i="3"/>
  <c r="N196" i="3"/>
  <c r="M195" i="3"/>
  <c r="L195" i="3"/>
  <c r="K195" i="3"/>
  <c r="I195" i="3"/>
  <c r="H195" i="3"/>
  <c r="G195" i="3"/>
  <c r="F195" i="3"/>
  <c r="E195" i="3"/>
  <c r="N194" i="3"/>
  <c r="N193" i="3"/>
  <c r="N192" i="3"/>
  <c r="M191" i="3"/>
  <c r="L191" i="3"/>
  <c r="K191" i="3"/>
  <c r="I191" i="3"/>
  <c r="H191" i="3"/>
  <c r="G191" i="3"/>
  <c r="F191" i="3"/>
  <c r="E191" i="3"/>
  <c r="N190" i="3"/>
  <c r="N189" i="3"/>
  <c r="N188" i="3"/>
  <c r="M187" i="3"/>
  <c r="L187" i="3"/>
  <c r="K187" i="3"/>
  <c r="I187" i="3"/>
  <c r="H187" i="3"/>
  <c r="G187" i="3"/>
  <c r="F187" i="3"/>
  <c r="E187" i="3"/>
  <c r="N186" i="3"/>
  <c r="N185" i="3"/>
  <c r="N184" i="3"/>
  <c r="M183" i="3"/>
  <c r="L183" i="3"/>
  <c r="K183" i="3"/>
  <c r="I183" i="3"/>
  <c r="H183" i="3"/>
  <c r="G183" i="3"/>
  <c r="F183" i="3"/>
  <c r="E183" i="3"/>
  <c r="N182" i="3"/>
  <c r="N181" i="3"/>
  <c r="N180" i="3"/>
  <c r="M179" i="3"/>
  <c r="L179" i="3"/>
  <c r="K179" i="3"/>
  <c r="I179" i="3"/>
  <c r="H179" i="3"/>
  <c r="G179" i="3"/>
  <c r="F179" i="3"/>
  <c r="E179" i="3"/>
  <c r="N178" i="3"/>
  <c r="N177" i="3"/>
  <c r="N176" i="3"/>
  <c r="M175" i="3"/>
  <c r="L175" i="3"/>
  <c r="K175" i="3"/>
  <c r="I175" i="3"/>
  <c r="H175" i="3"/>
  <c r="G175" i="3"/>
  <c r="F175" i="3"/>
  <c r="E175" i="3"/>
  <c r="N174" i="3"/>
  <c r="N173" i="3"/>
  <c r="N172" i="3"/>
  <c r="M171" i="3"/>
  <c r="L171" i="3"/>
  <c r="K171" i="3"/>
  <c r="I171" i="3"/>
  <c r="H171" i="3"/>
  <c r="G171" i="3"/>
  <c r="F171" i="3"/>
  <c r="E171" i="3"/>
  <c r="N170" i="3"/>
  <c r="N169" i="3"/>
  <c r="N168" i="3"/>
  <c r="M167" i="3"/>
  <c r="L167" i="3"/>
  <c r="K167" i="3"/>
  <c r="I167" i="3"/>
  <c r="H167" i="3"/>
  <c r="G167" i="3"/>
  <c r="F167" i="3"/>
  <c r="E167" i="3"/>
  <c r="N166" i="3"/>
  <c r="N165" i="3"/>
  <c r="N164" i="3"/>
  <c r="M163" i="3"/>
  <c r="L163" i="3"/>
  <c r="K163" i="3"/>
  <c r="I163" i="3"/>
  <c r="H163" i="3"/>
  <c r="G163" i="3"/>
  <c r="F163" i="3"/>
  <c r="E163" i="3"/>
  <c r="N162" i="3"/>
  <c r="N161" i="3"/>
  <c r="N160" i="3"/>
  <c r="M159" i="3"/>
  <c r="L159" i="3"/>
  <c r="K159" i="3"/>
  <c r="I159" i="3"/>
  <c r="H159" i="3"/>
  <c r="G159" i="3"/>
  <c r="F159" i="3"/>
  <c r="E159" i="3"/>
  <c r="N158" i="3"/>
  <c r="N157" i="3"/>
  <c r="N156" i="3"/>
  <c r="M155" i="3"/>
  <c r="L155" i="3"/>
  <c r="K155" i="3"/>
  <c r="I155" i="3"/>
  <c r="H155" i="3"/>
  <c r="G155" i="3"/>
  <c r="F155" i="3"/>
  <c r="E155" i="3"/>
  <c r="N154" i="3"/>
  <c r="N153" i="3"/>
  <c r="N152" i="3"/>
  <c r="M151" i="3"/>
  <c r="L151" i="3"/>
  <c r="K151" i="3"/>
  <c r="I151" i="3"/>
  <c r="H151" i="3"/>
  <c r="G151" i="3"/>
  <c r="F151" i="3"/>
  <c r="E151" i="3"/>
  <c r="N150" i="3"/>
  <c r="N149" i="3"/>
  <c r="N148" i="3"/>
  <c r="M147" i="3"/>
  <c r="L147" i="3"/>
  <c r="K147" i="3"/>
  <c r="I147" i="3"/>
  <c r="H147" i="3"/>
  <c r="G147" i="3"/>
  <c r="F147" i="3"/>
  <c r="E147" i="3"/>
  <c r="N146" i="3"/>
  <c r="N145" i="3"/>
  <c r="N144" i="3"/>
  <c r="M143" i="3"/>
  <c r="L143" i="3"/>
  <c r="K143" i="3"/>
  <c r="I143" i="3"/>
  <c r="H143" i="3"/>
  <c r="G143" i="3"/>
  <c r="F143" i="3"/>
  <c r="E143" i="3"/>
  <c r="N142" i="3"/>
  <c r="N141" i="3"/>
  <c r="N140" i="3"/>
  <c r="M139" i="3"/>
  <c r="L139" i="3"/>
  <c r="K139" i="3"/>
  <c r="I139" i="3"/>
  <c r="H139" i="3"/>
  <c r="G139" i="3"/>
  <c r="F139" i="3"/>
  <c r="E139" i="3"/>
  <c r="N138" i="3"/>
  <c r="N137" i="3"/>
  <c r="N136" i="3"/>
  <c r="M135" i="3"/>
  <c r="L135" i="3"/>
  <c r="K135" i="3"/>
  <c r="I135" i="3"/>
  <c r="H135" i="3"/>
  <c r="G135" i="3"/>
  <c r="F135" i="3"/>
  <c r="E135" i="3"/>
  <c r="N134" i="3"/>
  <c r="N133" i="3"/>
  <c r="N132" i="3"/>
  <c r="M131" i="3"/>
  <c r="L131" i="3"/>
  <c r="K131" i="3"/>
  <c r="I131" i="3"/>
  <c r="H131" i="3"/>
  <c r="G131" i="3"/>
  <c r="F131" i="3"/>
  <c r="E131" i="3"/>
  <c r="N130" i="3"/>
  <c r="N129" i="3"/>
  <c r="N128" i="3"/>
  <c r="M127" i="3"/>
  <c r="L127" i="3"/>
  <c r="K127" i="3"/>
  <c r="I127" i="3"/>
  <c r="H127" i="3"/>
  <c r="G127" i="3"/>
  <c r="F127" i="3"/>
  <c r="E127" i="3"/>
  <c r="N126" i="3"/>
  <c r="N125" i="3"/>
  <c r="N124" i="3"/>
  <c r="M123" i="3"/>
  <c r="L123" i="3"/>
  <c r="K123" i="3"/>
  <c r="I123" i="3"/>
  <c r="H123" i="3"/>
  <c r="G123" i="3"/>
  <c r="F123" i="3"/>
  <c r="E123" i="3"/>
  <c r="N122" i="3"/>
  <c r="N121" i="3"/>
  <c r="N120" i="3"/>
  <c r="N118" i="3"/>
  <c r="N117" i="3"/>
  <c r="N116" i="3"/>
  <c r="N114" i="3"/>
  <c r="N113" i="3"/>
  <c r="N112" i="3"/>
  <c r="N103" i="3"/>
  <c r="N102" i="3"/>
  <c r="N101" i="3"/>
  <c r="M100" i="3"/>
  <c r="L100" i="3"/>
  <c r="K100" i="3"/>
  <c r="I100" i="3"/>
  <c r="H100" i="3"/>
  <c r="G100" i="3"/>
  <c r="F100" i="3"/>
  <c r="E100" i="3"/>
  <c r="N96" i="3"/>
  <c r="N95" i="3"/>
  <c r="N94" i="3"/>
  <c r="M93" i="3"/>
  <c r="L93" i="3"/>
  <c r="K93" i="3"/>
  <c r="I93" i="3"/>
  <c r="H93" i="3"/>
  <c r="G93" i="3"/>
  <c r="F93" i="3"/>
  <c r="E93" i="3"/>
  <c r="N89" i="3"/>
  <c r="N88" i="3"/>
  <c r="N87" i="3"/>
  <c r="M86" i="3"/>
  <c r="L86" i="3"/>
  <c r="K86" i="3"/>
  <c r="I86" i="3"/>
  <c r="H86" i="3"/>
  <c r="G86" i="3"/>
  <c r="F86" i="3"/>
  <c r="E86" i="3"/>
  <c r="N82" i="3"/>
  <c r="N81" i="3"/>
  <c r="N80" i="3"/>
  <c r="K79" i="3"/>
  <c r="I79" i="3"/>
  <c r="H79" i="3"/>
  <c r="G79" i="3"/>
  <c r="F79" i="3"/>
  <c r="E79" i="3"/>
  <c r="M79" i="3"/>
  <c r="L79" i="3"/>
  <c r="M119" i="3"/>
  <c r="L119" i="3"/>
  <c r="K119" i="3"/>
  <c r="M115" i="3"/>
  <c r="L115" i="3"/>
  <c r="K115" i="3"/>
  <c r="M111" i="3"/>
  <c r="L111" i="3"/>
  <c r="K111" i="3"/>
  <c r="I119" i="3"/>
  <c r="H119" i="3"/>
  <c r="G119" i="3"/>
  <c r="F119" i="3"/>
  <c r="E119" i="3"/>
  <c r="I115" i="3"/>
  <c r="H115" i="3"/>
  <c r="G115" i="3"/>
  <c r="F115" i="3"/>
  <c r="E115" i="3"/>
  <c r="I111" i="3"/>
  <c r="H111" i="3"/>
  <c r="G111" i="3"/>
  <c r="F111" i="3"/>
  <c r="E111" i="3"/>
  <c r="M107" i="3"/>
  <c r="L107" i="3"/>
  <c r="K107" i="3"/>
  <c r="I107" i="3"/>
  <c r="H107" i="3"/>
  <c r="G107" i="3"/>
  <c r="F107" i="3"/>
  <c r="E107" i="3"/>
  <c r="N111" i="3" l="1"/>
  <c r="N191" i="3"/>
  <c r="N207" i="3"/>
  <c r="N223" i="3"/>
  <c r="N115" i="3"/>
  <c r="N123" i="3"/>
  <c r="N187" i="3"/>
  <c r="N219" i="3"/>
  <c r="N107" i="3"/>
  <c r="N86" i="3"/>
  <c r="N131" i="3"/>
  <c r="N179" i="3"/>
  <c r="N195" i="3"/>
  <c r="N211" i="3"/>
  <c r="N100" i="3"/>
  <c r="N171" i="3"/>
  <c r="N203" i="3"/>
  <c r="N93" i="3"/>
  <c r="N135" i="3"/>
  <c r="N199" i="3"/>
  <c r="N215" i="3"/>
  <c r="N183" i="3"/>
  <c r="N175" i="3"/>
  <c r="N167" i="3"/>
  <c r="N163" i="3"/>
  <c r="N159" i="3"/>
  <c r="N155" i="3"/>
  <c r="N151" i="3"/>
  <c r="N147" i="3"/>
  <c r="N143" i="3"/>
  <c r="N139" i="3"/>
  <c r="N127" i="3"/>
  <c r="N119" i="3"/>
  <c r="N79" i="3"/>
  <c r="I230" i="3" l="1"/>
  <c r="H230" i="3"/>
  <c r="G230" i="3"/>
  <c r="F230" i="3"/>
  <c r="E230" i="3"/>
  <c r="I229" i="3"/>
  <c r="H229" i="3"/>
  <c r="G229" i="3"/>
  <c r="F229" i="3"/>
  <c r="E229" i="3"/>
  <c r="F228" i="3"/>
  <c r="G228" i="3"/>
  <c r="H228" i="3"/>
  <c r="I228" i="3"/>
  <c r="E228" i="3"/>
  <c r="N74" i="3"/>
  <c r="N73" i="3"/>
  <c r="N72" i="3"/>
  <c r="M71" i="3"/>
  <c r="L71" i="3"/>
  <c r="K71" i="3"/>
  <c r="I71" i="3"/>
  <c r="H71" i="3"/>
  <c r="G71" i="3"/>
  <c r="F71" i="3"/>
  <c r="E71" i="3"/>
  <c r="N70" i="3"/>
  <c r="N69" i="3"/>
  <c r="N68" i="3"/>
  <c r="M67" i="3"/>
  <c r="L67" i="3"/>
  <c r="K67" i="3"/>
  <c r="I67" i="3"/>
  <c r="H67" i="3"/>
  <c r="G67" i="3"/>
  <c r="F67" i="3"/>
  <c r="E67" i="3"/>
  <c r="N66" i="3"/>
  <c r="N65" i="3"/>
  <c r="N64" i="3"/>
  <c r="M63" i="3"/>
  <c r="L63" i="3"/>
  <c r="K63" i="3"/>
  <c r="I63" i="3"/>
  <c r="H63" i="3"/>
  <c r="G63" i="3"/>
  <c r="F63" i="3"/>
  <c r="N59" i="3"/>
  <c r="N58" i="3"/>
  <c r="N57" i="3"/>
  <c r="M56" i="3"/>
  <c r="L56" i="3"/>
  <c r="K56" i="3"/>
  <c r="I56" i="3"/>
  <c r="H56" i="3"/>
  <c r="G56" i="3"/>
  <c r="F56" i="3"/>
  <c r="E56" i="3"/>
  <c r="N52" i="3"/>
  <c r="N51" i="3"/>
  <c r="N50" i="3"/>
  <c r="M49" i="3"/>
  <c r="L49" i="3"/>
  <c r="K49" i="3"/>
  <c r="I49" i="3"/>
  <c r="H49" i="3"/>
  <c r="G49" i="3"/>
  <c r="F49" i="3"/>
  <c r="E49" i="3"/>
  <c r="N67" i="3" l="1"/>
  <c r="N63" i="3"/>
  <c r="N56" i="3"/>
  <c r="N49" i="3"/>
  <c r="N71" i="3"/>
  <c r="E227" i="3" l="1"/>
  <c r="F227" i="3"/>
  <c r="G227" i="3"/>
  <c r="H227" i="3"/>
  <c r="I227" i="3"/>
  <c r="K227" i="3"/>
  <c r="L227" i="3"/>
  <c r="M227" i="3"/>
  <c r="B228" i="3"/>
  <c r="N228" i="3"/>
  <c r="N229" i="3"/>
  <c r="N230" i="3"/>
  <c r="N44" i="3"/>
  <c r="N43" i="3"/>
  <c r="N42" i="3"/>
  <c r="M41" i="3"/>
  <c r="L41" i="3"/>
  <c r="K41" i="3"/>
  <c r="I41" i="3"/>
  <c r="H41" i="3"/>
  <c r="G41" i="3"/>
  <c r="F41" i="3"/>
  <c r="E41" i="3"/>
  <c r="N37" i="3"/>
  <c r="N36" i="3"/>
  <c r="N35" i="3"/>
  <c r="M34" i="3"/>
  <c r="L34" i="3"/>
  <c r="K34" i="3"/>
  <c r="I34" i="3"/>
  <c r="H34" i="3"/>
  <c r="G34" i="3"/>
  <c r="F34" i="3"/>
  <c r="E34" i="3"/>
  <c r="N227" i="3" l="1"/>
  <c r="N41" i="3"/>
  <c r="N34" i="3"/>
  <c r="K135" i="4" l="1"/>
  <c r="L135" i="4"/>
  <c r="M135" i="4"/>
  <c r="K136" i="4"/>
  <c r="L136" i="4"/>
  <c r="M136" i="4"/>
  <c r="K137" i="4"/>
  <c r="L137" i="4"/>
  <c r="M137" i="4"/>
  <c r="E135" i="4"/>
  <c r="F135" i="4"/>
  <c r="G135" i="4"/>
  <c r="H135" i="4"/>
  <c r="I135" i="4"/>
  <c r="E136" i="4"/>
  <c r="F136" i="4"/>
  <c r="G136" i="4"/>
  <c r="H136" i="4"/>
  <c r="I136" i="4"/>
  <c r="E137" i="4"/>
  <c r="F137" i="4"/>
  <c r="G137" i="4"/>
  <c r="H137" i="4"/>
  <c r="I137" i="4"/>
  <c r="N830" i="3"/>
  <c r="N137" i="4" s="1"/>
  <c r="N829" i="3"/>
  <c r="N136" i="4" s="1"/>
  <c r="N828" i="3"/>
  <c r="N135" i="4" s="1"/>
  <c r="K827" i="3"/>
  <c r="K134" i="4" s="1"/>
  <c r="F827" i="3"/>
  <c r="F134" i="4" s="1"/>
  <c r="G827" i="3"/>
  <c r="G134" i="4" s="1"/>
  <c r="H827" i="3"/>
  <c r="H134" i="4" s="1"/>
  <c r="I827" i="3"/>
  <c r="I134" i="4" s="1"/>
  <c r="E827" i="3"/>
  <c r="E134" i="4" s="1"/>
  <c r="N820" i="3" l="1"/>
  <c r="N819" i="3"/>
  <c r="N818" i="3"/>
  <c r="N791" i="3"/>
  <c r="N790" i="3"/>
  <c r="N789" i="3"/>
  <c r="N689" i="3"/>
  <c r="N688" i="3"/>
  <c r="N687" i="3"/>
  <c r="N653" i="3"/>
  <c r="N652" i="3"/>
  <c r="N651" i="3"/>
  <c r="N589" i="3"/>
  <c r="N588" i="3"/>
  <c r="N587" i="3"/>
  <c r="N560" i="3"/>
  <c r="N559" i="3"/>
  <c r="N558" i="3"/>
  <c r="N531" i="3"/>
  <c r="N530" i="3"/>
  <c r="N529" i="3"/>
  <c r="N502" i="3"/>
  <c r="N501" i="3"/>
  <c r="N500" i="3"/>
  <c r="N471" i="3"/>
  <c r="N470" i="3"/>
  <c r="N469" i="3"/>
  <c r="N413" i="3"/>
  <c r="N412" i="3"/>
  <c r="N411" i="3"/>
  <c r="N268" i="3"/>
  <c r="N267" i="3"/>
  <c r="N266" i="3"/>
  <c r="N499" i="3" l="1"/>
  <c r="N650" i="3"/>
  <c r="N468" i="3"/>
  <c r="N528" i="3"/>
  <c r="N410" i="3"/>
  <c r="N586" i="3"/>
  <c r="N817" i="3"/>
  <c r="N788" i="3"/>
  <c r="N686" i="3"/>
  <c r="N557" i="3"/>
  <c r="N265" i="3"/>
  <c r="L11" i="3"/>
  <c r="M11" i="3"/>
  <c r="L12" i="3"/>
  <c r="M12" i="3"/>
  <c r="L13" i="3"/>
  <c r="M13" i="3"/>
  <c r="K13" i="3"/>
  <c r="K12" i="3"/>
  <c r="K11" i="3"/>
  <c r="F11" i="3"/>
  <c r="G11" i="3"/>
  <c r="H11" i="3"/>
  <c r="I11" i="3"/>
  <c r="F12" i="3"/>
  <c r="G12" i="3"/>
  <c r="H12" i="3"/>
  <c r="I12" i="3"/>
  <c r="F13" i="3"/>
  <c r="G13" i="3"/>
  <c r="H13" i="3"/>
  <c r="I13" i="3"/>
  <c r="E13" i="3"/>
  <c r="E12" i="3"/>
  <c r="K44" i="4"/>
  <c r="L44" i="4"/>
  <c r="M44" i="4"/>
  <c r="N44" i="4"/>
  <c r="K45" i="4"/>
  <c r="L45" i="4"/>
  <c r="M45" i="4"/>
  <c r="N45" i="4"/>
  <c r="K46" i="4"/>
  <c r="L46" i="4"/>
  <c r="M46" i="4"/>
  <c r="N46" i="4"/>
  <c r="N43" i="4"/>
  <c r="E44" i="4"/>
  <c r="F44" i="4"/>
  <c r="G44" i="4"/>
  <c r="H44" i="4"/>
  <c r="I44" i="4"/>
  <c r="E45" i="4"/>
  <c r="F45" i="4"/>
  <c r="G45" i="4"/>
  <c r="H45" i="4"/>
  <c r="I45" i="4"/>
  <c r="E46" i="4"/>
  <c r="F46" i="4"/>
  <c r="G46" i="4"/>
  <c r="H46" i="4"/>
  <c r="I46" i="4"/>
  <c r="E11" i="3"/>
  <c r="K50" i="4" l="1"/>
  <c r="L50" i="4"/>
  <c r="M50" i="4"/>
  <c r="N50" i="4"/>
  <c r="K51" i="4"/>
  <c r="L51" i="4"/>
  <c r="M51" i="4"/>
  <c r="N51" i="4"/>
  <c r="K52" i="4"/>
  <c r="L52" i="4"/>
  <c r="M52" i="4"/>
  <c r="N52" i="4"/>
  <c r="K53" i="4"/>
  <c r="L53" i="4"/>
  <c r="M53" i="4"/>
  <c r="N53" i="4"/>
  <c r="K54" i="4"/>
  <c r="L54" i="4"/>
  <c r="M54" i="4"/>
  <c r="N54" i="4"/>
  <c r="K55" i="4"/>
  <c r="L55" i="4"/>
  <c r="M55" i="4"/>
  <c r="N55" i="4"/>
  <c r="K56" i="4"/>
  <c r="L56" i="4"/>
  <c r="M56" i="4"/>
  <c r="N56" i="4"/>
  <c r="K57" i="4"/>
  <c r="L57" i="4"/>
  <c r="M57" i="4"/>
  <c r="N57" i="4"/>
  <c r="E51" i="4"/>
  <c r="F51" i="4"/>
  <c r="G51" i="4"/>
  <c r="H51" i="4"/>
  <c r="I51" i="4"/>
  <c r="E52" i="4"/>
  <c r="F52" i="4"/>
  <c r="G52" i="4"/>
  <c r="H52" i="4"/>
  <c r="I52" i="4"/>
  <c r="E53" i="4"/>
  <c r="F53" i="4"/>
  <c r="G53" i="4"/>
  <c r="H53" i="4"/>
  <c r="I53" i="4"/>
  <c r="E54" i="4"/>
  <c r="F54" i="4"/>
  <c r="G54" i="4"/>
  <c r="H54" i="4"/>
  <c r="I54" i="4"/>
  <c r="E55" i="4"/>
  <c r="F55" i="4"/>
  <c r="G55" i="4"/>
  <c r="H55" i="4"/>
  <c r="I55" i="4"/>
  <c r="E56" i="4"/>
  <c r="F56" i="4"/>
  <c r="G56" i="4"/>
  <c r="H56" i="4"/>
  <c r="I56" i="4"/>
  <c r="E57" i="4"/>
  <c r="F57" i="4"/>
  <c r="G57" i="4"/>
  <c r="H57" i="4"/>
  <c r="I57" i="4"/>
  <c r="F50" i="4"/>
  <c r="G50" i="4"/>
  <c r="H50" i="4"/>
  <c r="I50" i="4"/>
  <c r="E50" i="4"/>
  <c r="B4" i="4" l="1"/>
  <c r="A2" i="4"/>
  <c r="R134" i="4" l="1"/>
  <c r="R198" i="4" s="1"/>
  <c r="S134" i="4"/>
  <c r="S198" i="4" s="1"/>
  <c r="S124" i="4"/>
  <c r="S194" i="4" s="1"/>
  <c r="S117" i="4"/>
  <c r="S190" i="4" s="1"/>
  <c r="S110" i="4"/>
  <c r="S186" i="4" s="1"/>
  <c r="S103" i="4"/>
  <c r="S182" i="4" s="1"/>
  <c r="S96" i="4"/>
  <c r="S178" i="4" s="1"/>
  <c r="S89" i="4"/>
  <c r="S174" i="4" s="1"/>
  <c r="S82" i="4"/>
  <c r="S170" i="4" s="1"/>
  <c r="S75" i="4"/>
  <c r="S166" i="4" s="1"/>
  <c r="S68" i="4"/>
  <c r="S162" i="4" s="1"/>
  <c r="S61" i="4"/>
  <c r="S158" i="4" s="1"/>
  <c r="S43" i="4"/>
  <c r="S154" i="4" s="1"/>
  <c r="R5" i="4"/>
  <c r="R146" i="4" s="1"/>
  <c r="S36" i="4"/>
  <c r="S150" i="4" s="1"/>
  <c r="S5" i="4"/>
  <c r="S146" i="4" s="1"/>
  <c r="R4" i="4"/>
  <c r="R145" i="4" s="1"/>
  <c r="K19" i="4" l="1"/>
  <c r="L19" i="4"/>
  <c r="M19" i="4"/>
  <c r="K20" i="4"/>
  <c r="L20" i="4"/>
  <c r="M20" i="4"/>
  <c r="K21" i="4"/>
  <c r="L21" i="4"/>
  <c r="M21" i="4"/>
  <c r="E19" i="4"/>
  <c r="F19" i="4"/>
  <c r="G19" i="4"/>
  <c r="H19" i="4"/>
  <c r="I19" i="4"/>
  <c r="E20" i="4"/>
  <c r="F20" i="4"/>
  <c r="G20" i="4"/>
  <c r="H20" i="4"/>
  <c r="I20" i="4"/>
  <c r="E21" i="4"/>
  <c r="F21" i="4"/>
  <c r="G21" i="4"/>
  <c r="H21" i="4"/>
  <c r="I21" i="4"/>
  <c r="A124" i="4"/>
  <c r="A117" i="4"/>
  <c r="A103" i="4"/>
  <c r="A96" i="4"/>
  <c r="A89" i="4"/>
  <c r="A82" i="4"/>
  <c r="A75" i="4"/>
  <c r="A68" i="4"/>
  <c r="A61" i="4"/>
  <c r="A43" i="4"/>
  <c r="A36" i="4"/>
  <c r="G4" i="4" l="1"/>
  <c r="V4" i="4" s="1"/>
  <c r="V145" i="4" s="1"/>
  <c r="M22" i="4"/>
  <c r="L22" i="4"/>
  <c r="K22" i="4"/>
  <c r="I22" i="4"/>
  <c r="H22" i="4"/>
  <c r="G22" i="4"/>
  <c r="F22" i="4"/>
  <c r="E22" i="4"/>
  <c r="V134" i="4"/>
  <c r="V198" i="4" s="1"/>
  <c r="T134" i="4"/>
  <c r="T198" i="4" s="1"/>
  <c r="K125" i="4"/>
  <c r="L125" i="4"/>
  <c r="M125" i="4"/>
  <c r="N125" i="4"/>
  <c r="K126" i="4"/>
  <c r="L126" i="4"/>
  <c r="M126" i="4"/>
  <c r="N126" i="4"/>
  <c r="K127" i="4"/>
  <c r="L127" i="4"/>
  <c r="M127" i="4"/>
  <c r="N127" i="4"/>
  <c r="E125" i="4"/>
  <c r="F125" i="4"/>
  <c r="G125" i="4"/>
  <c r="H125" i="4"/>
  <c r="I125" i="4"/>
  <c r="E126" i="4"/>
  <c r="F126" i="4"/>
  <c r="G126" i="4"/>
  <c r="H126" i="4"/>
  <c r="I126" i="4"/>
  <c r="E127" i="4"/>
  <c r="F127" i="4"/>
  <c r="G127" i="4"/>
  <c r="H127" i="4"/>
  <c r="I127" i="4"/>
  <c r="K118" i="4"/>
  <c r="L118" i="4"/>
  <c r="M118" i="4"/>
  <c r="N118" i="4"/>
  <c r="K119" i="4"/>
  <c r="L119" i="4"/>
  <c r="M119" i="4"/>
  <c r="N119" i="4"/>
  <c r="K120" i="4"/>
  <c r="L120" i="4"/>
  <c r="M120" i="4"/>
  <c r="N120" i="4"/>
  <c r="E118" i="4"/>
  <c r="F118" i="4"/>
  <c r="G118" i="4"/>
  <c r="H118" i="4"/>
  <c r="I118" i="4"/>
  <c r="E119" i="4"/>
  <c r="F119" i="4"/>
  <c r="G119" i="4"/>
  <c r="H119" i="4"/>
  <c r="I119" i="4"/>
  <c r="E120" i="4"/>
  <c r="F120" i="4"/>
  <c r="G120" i="4"/>
  <c r="H120" i="4"/>
  <c r="I120" i="4"/>
  <c r="K111" i="4"/>
  <c r="L111" i="4"/>
  <c r="M111" i="4"/>
  <c r="N111" i="4"/>
  <c r="K112" i="4"/>
  <c r="L112" i="4"/>
  <c r="M112" i="4"/>
  <c r="N112" i="4"/>
  <c r="K113" i="4"/>
  <c r="L113" i="4"/>
  <c r="M113" i="4"/>
  <c r="N113" i="4"/>
  <c r="E111" i="4"/>
  <c r="F111" i="4"/>
  <c r="G111" i="4"/>
  <c r="H111" i="4"/>
  <c r="I111" i="4"/>
  <c r="E112" i="4"/>
  <c r="F112" i="4"/>
  <c r="G112" i="4"/>
  <c r="H112" i="4"/>
  <c r="I112" i="4"/>
  <c r="E113" i="4"/>
  <c r="F113" i="4"/>
  <c r="G113" i="4"/>
  <c r="H113" i="4"/>
  <c r="I113" i="4"/>
  <c r="K104" i="4"/>
  <c r="L104" i="4"/>
  <c r="M104" i="4"/>
  <c r="N104" i="4"/>
  <c r="K105" i="4"/>
  <c r="L105" i="4"/>
  <c r="M105" i="4"/>
  <c r="N105" i="4"/>
  <c r="K106" i="4"/>
  <c r="L106" i="4"/>
  <c r="M106" i="4"/>
  <c r="N106" i="4"/>
  <c r="E104" i="4"/>
  <c r="F104" i="4"/>
  <c r="G104" i="4"/>
  <c r="H104" i="4"/>
  <c r="I104" i="4"/>
  <c r="E105" i="4"/>
  <c r="F105" i="4"/>
  <c r="G105" i="4"/>
  <c r="H105" i="4"/>
  <c r="I105" i="4"/>
  <c r="E106" i="4"/>
  <c r="F106" i="4"/>
  <c r="G106" i="4"/>
  <c r="H106" i="4"/>
  <c r="I106" i="4"/>
  <c r="K97" i="4"/>
  <c r="L97" i="4"/>
  <c r="M97" i="4"/>
  <c r="N97" i="4"/>
  <c r="K98" i="4"/>
  <c r="L98" i="4"/>
  <c r="M98" i="4"/>
  <c r="N98" i="4"/>
  <c r="K99" i="4"/>
  <c r="L99" i="4"/>
  <c r="M99" i="4"/>
  <c r="N99" i="4"/>
  <c r="E97" i="4"/>
  <c r="F97" i="4"/>
  <c r="G97" i="4"/>
  <c r="H97" i="4"/>
  <c r="I97" i="4"/>
  <c r="E98" i="4"/>
  <c r="F98" i="4"/>
  <c r="G98" i="4"/>
  <c r="H98" i="4"/>
  <c r="I98" i="4"/>
  <c r="E99" i="4"/>
  <c r="F99" i="4"/>
  <c r="G99" i="4"/>
  <c r="H99" i="4"/>
  <c r="I99" i="4"/>
  <c r="K90" i="4"/>
  <c r="L90" i="4"/>
  <c r="M90" i="4"/>
  <c r="N90" i="4"/>
  <c r="K91" i="4"/>
  <c r="L91" i="4"/>
  <c r="M91" i="4"/>
  <c r="N91" i="4"/>
  <c r="K92" i="4"/>
  <c r="L92" i="4"/>
  <c r="M92" i="4"/>
  <c r="N92" i="4"/>
  <c r="E90" i="4"/>
  <c r="F90" i="4"/>
  <c r="G90" i="4"/>
  <c r="H90" i="4"/>
  <c r="I90" i="4"/>
  <c r="E91" i="4"/>
  <c r="F91" i="4"/>
  <c r="G91" i="4"/>
  <c r="H91" i="4"/>
  <c r="I91" i="4"/>
  <c r="E92" i="4"/>
  <c r="F92" i="4"/>
  <c r="G92" i="4"/>
  <c r="H92" i="4"/>
  <c r="I92" i="4"/>
  <c r="K83" i="4"/>
  <c r="L83" i="4"/>
  <c r="M83" i="4"/>
  <c r="N83" i="4"/>
  <c r="K84" i="4"/>
  <c r="L84" i="4"/>
  <c r="M84" i="4"/>
  <c r="N84" i="4"/>
  <c r="K85" i="4"/>
  <c r="L85" i="4"/>
  <c r="M85" i="4"/>
  <c r="N85" i="4"/>
  <c r="E83" i="4"/>
  <c r="F83" i="4"/>
  <c r="G83" i="4"/>
  <c r="H83" i="4"/>
  <c r="I83" i="4"/>
  <c r="E84" i="4"/>
  <c r="F84" i="4"/>
  <c r="G84" i="4"/>
  <c r="H84" i="4"/>
  <c r="I84" i="4"/>
  <c r="E85" i="4"/>
  <c r="F85" i="4"/>
  <c r="G85" i="4"/>
  <c r="H85" i="4"/>
  <c r="I85" i="4"/>
  <c r="K76" i="4"/>
  <c r="L76" i="4"/>
  <c r="M76" i="4"/>
  <c r="N76" i="4"/>
  <c r="K77" i="4"/>
  <c r="L77" i="4"/>
  <c r="M77" i="4"/>
  <c r="N77" i="4"/>
  <c r="K78" i="4"/>
  <c r="L78" i="4"/>
  <c r="M78" i="4"/>
  <c r="N78" i="4"/>
  <c r="E76" i="4"/>
  <c r="F76" i="4"/>
  <c r="G76" i="4"/>
  <c r="H76" i="4"/>
  <c r="I76" i="4"/>
  <c r="E77" i="4"/>
  <c r="F77" i="4"/>
  <c r="G77" i="4"/>
  <c r="H77" i="4"/>
  <c r="I77" i="4"/>
  <c r="E78" i="4"/>
  <c r="F78" i="4"/>
  <c r="G78" i="4"/>
  <c r="H78" i="4"/>
  <c r="I78" i="4"/>
  <c r="K69" i="4"/>
  <c r="L69" i="4"/>
  <c r="M69" i="4"/>
  <c r="N69" i="4"/>
  <c r="K70" i="4"/>
  <c r="L70" i="4"/>
  <c r="M70" i="4"/>
  <c r="N70" i="4"/>
  <c r="K71" i="4"/>
  <c r="L71" i="4"/>
  <c r="M71" i="4"/>
  <c r="N71" i="4"/>
  <c r="E69" i="4"/>
  <c r="F69" i="4"/>
  <c r="G69" i="4"/>
  <c r="H69" i="4"/>
  <c r="I69" i="4"/>
  <c r="E70" i="4"/>
  <c r="F70" i="4"/>
  <c r="G70" i="4"/>
  <c r="H70" i="4"/>
  <c r="I70" i="4"/>
  <c r="E71" i="4"/>
  <c r="F71" i="4"/>
  <c r="G71" i="4"/>
  <c r="H71" i="4"/>
  <c r="I71" i="4"/>
  <c r="K64" i="4"/>
  <c r="L64" i="4"/>
  <c r="M64" i="4"/>
  <c r="N64" i="4"/>
  <c r="K62" i="4"/>
  <c r="L62" i="4"/>
  <c r="M62" i="4"/>
  <c r="N62" i="4"/>
  <c r="K63" i="4"/>
  <c r="L63" i="4"/>
  <c r="M63" i="4"/>
  <c r="N63" i="4"/>
  <c r="E62" i="4"/>
  <c r="F62" i="4"/>
  <c r="G62" i="4"/>
  <c r="H62" i="4"/>
  <c r="I62" i="4"/>
  <c r="E63" i="4"/>
  <c r="F63" i="4"/>
  <c r="G63" i="4"/>
  <c r="H63" i="4"/>
  <c r="I63" i="4"/>
  <c r="E64" i="4"/>
  <c r="F64" i="4"/>
  <c r="G64" i="4"/>
  <c r="H64" i="4"/>
  <c r="I64" i="4"/>
  <c r="K37" i="4"/>
  <c r="L37" i="4"/>
  <c r="M37" i="4"/>
  <c r="N37" i="4"/>
  <c r="K38" i="4"/>
  <c r="L38" i="4"/>
  <c r="M38" i="4"/>
  <c r="N38" i="4"/>
  <c r="K39" i="4"/>
  <c r="L39" i="4"/>
  <c r="M39" i="4"/>
  <c r="N39" i="4"/>
  <c r="E37" i="4"/>
  <c r="F37" i="4"/>
  <c r="G37" i="4"/>
  <c r="H37" i="4"/>
  <c r="I37" i="4"/>
  <c r="E38" i="4"/>
  <c r="F38" i="4"/>
  <c r="G38" i="4"/>
  <c r="H38" i="4"/>
  <c r="I38" i="4"/>
  <c r="E39" i="4"/>
  <c r="F39" i="4"/>
  <c r="G39" i="4"/>
  <c r="H39" i="4"/>
  <c r="I39" i="4"/>
  <c r="W134" i="4" l="1"/>
  <c r="W198" i="4" s="1"/>
  <c r="U134" i="4"/>
  <c r="U198" i="4" s="1"/>
  <c r="X134" i="4"/>
  <c r="X198" i="4" s="1"/>
  <c r="I27" i="4"/>
  <c r="I32" i="4" s="1"/>
  <c r="G27" i="4"/>
  <c r="G32" i="4" s="1"/>
  <c r="E27" i="4"/>
  <c r="H26" i="4"/>
  <c r="H31" i="4" s="1"/>
  <c r="F26" i="4"/>
  <c r="F31" i="4" s="1"/>
  <c r="I25" i="4"/>
  <c r="G25" i="4"/>
  <c r="E25" i="4"/>
  <c r="M27" i="4"/>
  <c r="M32" i="4" s="1"/>
  <c r="K27" i="4"/>
  <c r="K32" i="4" s="1"/>
  <c r="M26" i="4"/>
  <c r="M31" i="4" s="1"/>
  <c r="K26" i="4"/>
  <c r="K31" i="4" s="1"/>
  <c r="M25" i="4"/>
  <c r="K25" i="4"/>
  <c r="H27" i="4"/>
  <c r="H32" i="4" s="1"/>
  <c r="F27" i="4"/>
  <c r="F32" i="4" s="1"/>
  <c r="I26" i="4"/>
  <c r="I31" i="4" s="1"/>
  <c r="G26" i="4"/>
  <c r="G31" i="4" s="1"/>
  <c r="E26" i="4"/>
  <c r="H25" i="4"/>
  <c r="F25" i="4"/>
  <c r="L27" i="4"/>
  <c r="L32" i="4" s="1"/>
  <c r="L26" i="4"/>
  <c r="L31" i="4" s="1"/>
  <c r="L25" i="4"/>
  <c r="F47" i="4"/>
  <c r="I121" i="4"/>
  <c r="G121" i="4"/>
  <c r="E121" i="4"/>
  <c r="M121" i="4"/>
  <c r="K121" i="4"/>
  <c r="H47" i="4"/>
  <c r="H107" i="4"/>
  <c r="F107" i="4"/>
  <c r="H121" i="4"/>
  <c r="F121" i="4"/>
  <c r="N121" i="4"/>
  <c r="L121" i="4"/>
  <c r="I47" i="4"/>
  <c r="G47" i="4"/>
  <c r="E47" i="4"/>
  <c r="L47" i="4"/>
  <c r="F65" i="4"/>
  <c r="H72" i="4"/>
  <c r="F72" i="4"/>
  <c r="H79" i="4"/>
  <c r="F79" i="4"/>
  <c r="H86" i="4"/>
  <c r="F86" i="4"/>
  <c r="H93" i="4"/>
  <c r="F93" i="4"/>
  <c r="H114" i="4"/>
  <c r="F114" i="4"/>
  <c r="H128" i="4"/>
  <c r="F128" i="4"/>
  <c r="M47" i="4"/>
  <c r="K47" i="4"/>
  <c r="I65" i="4"/>
  <c r="G65" i="4"/>
  <c r="E65" i="4"/>
  <c r="M65" i="4"/>
  <c r="K65" i="4"/>
  <c r="M72" i="4"/>
  <c r="K72" i="4"/>
  <c r="M79" i="4"/>
  <c r="K79" i="4"/>
  <c r="M86" i="4"/>
  <c r="K86" i="4"/>
  <c r="M93" i="4"/>
  <c r="K93" i="4"/>
  <c r="I100" i="4"/>
  <c r="G100" i="4"/>
  <c r="E100" i="4"/>
  <c r="M100" i="4"/>
  <c r="K100" i="4"/>
  <c r="M107" i="4"/>
  <c r="K107" i="4"/>
  <c r="M114" i="4"/>
  <c r="K114" i="4"/>
  <c r="M128" i="4"/>
  <c r="K128" i="4"/>
  <c r="H65" i="4"/>
  <c r="N65" i="4"/>
  <c r="L65" i="4"/>
  <c r="I72" i="4"/>
  <c r="G72" i="4"/>
  <c r="E72" i="4"/>
  <c r="N72" i="4"/>
  <c r="L72" i="4"/>
  <c r="I79" i="4"/>
  <c r="G79" i="4"/>
  <c r="E79" i="4"/>
  <c r="N79" i="4"/>
  <c r="L79" i="4"/>
  <c r="I86" i="4"/>
  <c r="G86" i="4"/>
  <c r="E86" i="4"/>
  <c r="N86" i="4"/>
  <c r="L86" i="4"/>
  <c r="I93" i="4"/>
  <c r="G93" i="4"/>
  <c r="E93" i="4"/>
  <c r="N93" i="4"/>
  <c r="L93" i="4"/>
  <c r="H100" i="4"/>
  <c r="F100" i="4"/>
  <c r="N100" i="4"/>
  <c r="L100" i="4"/>
  <c r="I107" i="4"/>
  <c r="G107" i="4"/>
  <c r="E107" i="4"/>
  <c r="N107" i="4"/>
  <c r="L107" i="4"/>
  <c r="I114" i="4"/>
  <c r="G114" i="4"/>
  <c r="E114" i="4"/>
  <c r="N114" i="4"/>
  <c r="L114" i="4"/>
  <c r="I128" i="4"/>
  <c r="G128" i="4"/>
  <c r="E128" i="4"/>
  <c r="N128" i="4"/>
  <c r="L128" i="4"/>
  <c r="I40" i="4"/>
  <c r="G40" i="4"/>
  <c r="E40" i="4"/>
  <c r="M40" i="4"/>
  <c r="K40" i="4"/>
  <c r="H40" i="4"/>
  <c r="F40" i="4"/>
  <c r="N40" i="4"/>
  <c r="L40" i="4"/>
  <c r="M138" i="4"/>
  <c r="K138" i="4"/>
  <c r="L138" i="4"/>
  <c r="H138" i="4"/>
  <c r="H139" i="4" s="1"/>
  <c r="F138" i="4"/>
  <c r="F139" i="4" s="1"/>
  <c r="I138" i="4"/>
  <c r="I139" i="4" s="1"/>
  <c r="G138" i="4"/>
  <c r="G139" i="4" s="1"/>
  <c r="E138" i="4"/>
  <c r="B83" i="4"/>
  <c r="R82" i="4" s="1"/>
  <c r="R170" i="4" s="1"/>
  <c r="B69" i="4"/>
  <c r="R68" i="4" s="1"/>
  <c r="R162" i="4" s="1"/>
  <c r="B125" i="4"/>
  <c r="R124" i="4" s="1"/>
  <c r="R194" i="4" s="1"/>
  <c r="B118" i="4"/>
  <c r="R117" i="4" s="1"/>
  <c r="R190" i="4" s="1"/>
  <c r="B111" i="4"/>
  <c r="R110" i="4" s="1"/>
  <c r="R186" i="4" s="1"/>
  <c r="B104" i="4"/>
  <c r="R103" i="4" s="1"/>
  <c r="R182" i="4" s="1"/>
  <c r="B97" i="4"/>
  <c r="R96" i="4" s="1"/>
  <c r="R178" i="4" s="1"/>
  <c r="B90" i="4"/>
  <c r="R89" i="4" s="1"/>
  <c r="R174" i="4" s="1"/>
  <c r="B76" i="4"/>
  <c r="R75" i="4" s="1"/>
  <c r="R166" i="4" s="1"/>
  <c r="B62" i="4"/>
  <c r="R61" i="4" s="1"/>
  <c r="R158" i="4" s="1"/>
  <c r="B44" i="4"/>
  <c r="R43" i="4" s="1"/>
  <c r="R154" i="4" s="1"/>
  <c r="B37" i="4"/>
  <c r="R36" i="4" s="1"/>
  <c r="R150" i="4" s="1"/>
  <c r="M8" i="4"/>
  <c r="L8" i="4"/>
  <c r="K8" i="4"/>
  <c r="I8" i="4"/>
  <c r="H8" i="4"/>
  <c r="G8" i="4"/>
  <c r="F8" i="4"/>
  <c r="E8" i="4"/>
  <c r="M7" i="4"/>
  <c r="L7" i="4"/>
  <c r="K7" i="4"/>
  <c r="I7" i="4"/>
  <c r="H7" i="4"/>
  <c r="G7" i="4"/>
  <c r="F7" i="4"/>
  <c r="E7" i="4"/>
  <c r="M6" i="4"/>
  <c r="M5" i="4" s="1"/>
  <c r="L6" i="4"/>
  <c r="L5" i="4" s="1"/>
  <c r="K6" i="4"/>
  <c r="I6" i="4"/>
  <c r="I5" i="4" s="1"/>
  <c r="H6" i="4"/>
  <c r="H5" i="4" s="1"/>
  <c r="G6" i="4"/>
  <c r="F6" i="4"/>
  <c r="E6" i="4"/>
  <c r="B818" i="3"/>
  <c r="N124" i="4"/>
  <c r="M817" i="3"/>
  <c r="M124" i="4" s="1"/>
  <c r="L817" i="3"/>
  <c r="L124" i="4" s="1"/>
  <c r="K817" i="3"/>
  <c r="K124" i="4" s="1"/>
  <c r="I817" i="3"/>
  <c r="I124" i="4" s="1"/>
  <c r="H817" i="3"/>
  <c r="H124" i="4" s="1"/>
  <c r="G817" i="3"/>
  <c r="G124" i="4" s="1"/>
  <c r="F817" i="3"/>
  <c r="F124" i="4" s="1"/>
  <c r="E817" i="3"/>
  <c r="E124" i="4" s="1"/>
  <c r="T124" i="4" s="1"/>
  <c r="T194" i="4" s="1"/>
  <c r="N816" i="3"/>
  <c r="N815" i="3"/>
  <c r="N814" i="3"/>
  <c r="M813" i="3"/>
  <c r="L813" i="3"/>
  <c r="K813" i="3"/>
  <c r="I813" i="3"/>
  <c r="H813" i="3"/>
  <c r="G813" i="3"/>
  <c r="F813" i="3"/>
  <c r="E813" i="3"/>
  <c r="N807" i="3"/>
  <c r="N806" i="3"/>
  <c r="N805" i="3"/>
  <c r="M804" i="3"/>
  <c r="L804" i="3"/>
  <c r="K804" i="3"/>
  <c r="I804" i="3"/>
  <c r="H804" i="3"/>
  <c r="G804" i="3"/>
  <c r="F804" i="3"/>
  <c r="E804" i="3"/>
  <c r="N800" i="3"/>
  <c r="N799" i="3"/>
  <c r="N798" i="3"/>
  <c r="M797" i="3"/>
  <c r="L797" i="3"/>
  <c r="K797" i="3"/>
  <c r="I797" i="3"/>
  <c r="H797" i="3"/>
  <c r="G797" i="3"/>
  <c r="F797" i="3"/>
  <c r="E797" i="3"/>
  <c r="B789" i="3"/>
  <c r="N117" i="4"/>
  <c r="M788" i="3"/>
  <c r="M117" i="4" s="1"/>
  <c r="L788" i="3"/>
  <c r="L117" i="4" s="1"/>
  <c r="K788" i="3"/>
  <c r="K117" i="4" s="1"/>
  <c r="I788" i="3"/>
  <c r="I117" i="4" s="1"/>
  <c r="H788" i="3"/>
  <c r="H117" i="4" s="1"/>
  <c r="G788" i="3"/>
  <c r="G117" i="4" s="1"/>
  <c r="V117" i="4" s="1"/>
  <c r="V190" i="4" s="1"/>
  <c r="F788" i="3"/>
  <c r="F117" i="4" s="1"/>
  <c r="E788" i="3"/>
  <c r="E117" i="4" s="1"/>
  <c r="T117" i="4" s="1"/>
  <c r="T190" i="4" s="1"/>
  <c r="N698" i="3"/>
  <c r="N697" i="3"/>
  <c r="N696" i="3"/>
  <c r="M695" i="3"/>
  <c r="L695" i="3"/>
  <c r="K695" i="3"/>
  <c r="I695" i="3"/>
  <c r="H695" i="3"/>
  <c r="G695" i="3"/>
  <c r="F695" i="3"/>
  <c r="E695" i="3"/>
  <c r="B687" i="3"/>
  <c r="N110" i="4"/>
  <c r="M686" i="3"/>
  <c r="M110" i="4" s="1"/>
  <c r="L686" i="3"/>
  <c r="L110" i="4" s="1"/>
  <c r="K686" i="3"/>
  <c r="K110" i="4" s="1"/>
  <c r="I686" i="3"/>
  <c r="I110" i="4" s="1"/>
  <c r="H686" i="3"/>
  <c r="H110" i="4" s="1"/>
  <c r="G686" i="3"/>
  <c r="G110" i="4" s="1"/>
  <c r="F686" i="3"/>
  <c r="F110" i="4" s="1"/>
  <c r="E686" i="3"/>
  <c r="E110" i="4" s="1"/>
  <c r="T110" i="4" s="1"/>
  <c r="T186" i="4" s="1"/>
  <c r="N685" i="3"/>
  <c r="N684" i="3"/>
  <c r="N683" i="3"/>
  <c r="M682" i="3"/>
  <c r="L682" i="3"/>
  <c r="K682" i="3"/>
  <c r="I682" i="3"/>
  <c r="H682" i="3"/>
  <c r="G682" i="3"/>
  <c r="F682" i="3"/>
  <c r="E682" i="3"/>
  <c r="N669" i="3"/>
  <c r="N668" i="3"/>
  <c r="N667" i="3"/>
  <c r="M666" i="3"/>
  <c r="L666" i="3"/>
  <c r="K666" i="3"/>
  <c r="I666" i="3"/>
  <c r="H666" i="3"/>
  <c r="G666" i="3"/>
  <c r="F666" i="3"/>
  <c r="E666" i="3"/>
  <c r="N662" i="3"/>
  <c r="N661" i="3"/>
  <c r="N660" i="3"/>
  <c r="M659" i="3"/>
  <c r="L659" i="3"/>
  <c r="K659" i="3"/>
  <c r="I659" i="3"/>
  <c r="H659" i="3"/>
  <c r="G659" i="3"/>
  <c r="F659" i="3"/>
  <c r="E659" i="3"/>
  <c r="B651" i="3"/>
  <c r="N103" i="4"/>
  <c r="M650" i="3"/>
  <c r="M103" i="4" s="1"/>
  <c r="L650" i="3"/>
  <c r="L103" i="4" s="1"/>
  <c r="K650" i="3"/>
  <c r="K103" i="4" s="1"/>
  <c r="I650" i="3"/>
  <c r="I103" i="4" s="1"/>
  <c r="H650" i="3"/>
  <c r="H103" i="4" s="1"/>
  <c r="G650" i="3"/>
  <c r="G103" i="4" s="1"/>
  <c r="V103" i="4" s="1"/>
  <c r="V182" i="4" s="1"/>
  <c r="F650" i="3"/>
  <c r="F103" i="4" s="1"/>
  <c r="E650" i="3"/>
  <c r="E103" i="4" s="1"/>
  <c r="T103" i="4" s="1"/>
  <c r="T182" i="4" s="1"/>
  <c r="N649" i="3"/>
  <c r="N648" i="3"/>
  <c r="N647" i="3"/>
  <c r="M646" i="3"/>
  <c r="L646" i="3"/>
  <c r="K646" i="3"/>
  <c r="I646" i="3"/>
  <c r="H646" i="3"/>
  <c r="G646" i="3"/>
  <c r="F646" i="3"/>
  <c r="E646" i="3"/>
  <c r="N605" i="3"/>
  <c r="N604" i="3"/>
  <c r="N603" i="3"/>
  <c r="M602" i="3"/>
  <c r="L602" i="3"/>
  <c r="K602" i="3"/>
  <c r="I602" i="3"/>
  <c r="H602" i="3"/>
  <c r="G602" i="3"/>
  <c r="F602" i="3"/>
  <c r="E602" i="3"/>
  <c r="N598" i="3"/>
  <c r="N597" i="3"/>
  <c r="N596" i="3"/>
  <c r="M595" i="3"/>
  <c r="L595" i="3"/>
  <c r="K595" i="3"/>
  <c r="I595" i="3"/>
  <c r="H595" i="3"/>
  <c r="G595" i="3"/>
  <c r="F595" i="3"/>
  <c r="E595" i="3"/>
  <c r="B587" i="3"/>
  <c r="N96" i="4"/>
  <c r="M586" i="3"/>
  <c r="M96" i="4" s="1"/>
  <c r="L586" i="3"/>
  <c r="L96" i="4" s="1"/>
  <c r="K586" i="3"/>
  <c r="K96" i="4" s="1"/>
  <c r="I586" i="3"/>
  <c r="I96" i="4" s="1"/>
  <c r="H586" i="3"/>
  <c r="H96" i="4" s="1"/>
  <c r="G586" i="3"/>
  <c r="G96" i="4" s="1"/>
  <c r="F586" i="3"/>
  <c r="F96" i="4" s="1"/>
  <c r="U96" i="4" s="1"/>
  <c r="U178" i="4" s="1"/>
  <c r="E586" i="3"/>
  <c r="E96" i="4" s="1"/>
  <c r="T96" i="4" s="1"/>
  <c r="T178" i="4" s="1"/>
  <c r="N585" i="3"/>
  <c r="N584" i="3"/>
  <c r="N583" i="3"/>
  <c r="M582" i="3"/>
  <c r="L582" i="3"/>
  <c r="K582" i="3"/>
  <c r="I582" i="3"/>
  <c r="H582" i="3"/>
  <c r="G582" i="3"/>
  <c r="F582" i="3"/>
  <c r="E582" i="3"/>
  <c r="N576" i="3"/>
  <c r="N575" i="3"/>
  <c r="N574" i="3"/>
  <c r="M573" i="3"/>
  <c r="L573" i="3"/>
  <c r="K573" i="3"/>
  <c r="I573" i="3"/>
  <c r="H573" i="3"/>
  <c r="G573" i="3"/>
  <c r="F573" i="3"/>
  <c r="E573" i="3"/>
  <c r="N569" i="3"/>
  <c r="N568" i="3"/>
  <c r="N567" i="3"/>
  <c r="M566" i="3"/>
  <c r="L566" i="3"/>
  <c r="K566" i="3"/>
  <c r="I566" i="3"/>
  <c r="H566" i="3"/>
  <c r="G566" i="3"/>
  <c r="F566" i="3"/>
  <c r="E566" i="3"/>
  <c r="B558" i="3"/>
  <c r="N89" i="4"/>
  <c r="M557" i="3"/>
  <c r="M89" i="4" s="1"/>
  <c r="L557" i="3"/>
  <c r="L89" i="4" s="1"/>
  <c r="K557" i="3"/>
  <c r="K89" i="4" s="1"/>
  <c r="I557" i="3"/>
  <c r="I89" i="4" s="1"/>
  <c r="H557" i="3"/>
  <c r="H89" i="4" s="1"/>
  <c r="G557" i="3"/>
  <c r="G89" i="4" s="1"/>
  <c r="V89" i="4" s="1"/>
  <c r="V174" i="4" s="1"/>
  <c r="F557" i="3"/>
  <c r="F89" i="4" s="1"/>
  <c r="E557" i="3"/>
  <c r="E89" i="4" s="1"/>
  <c r="T89" i="4" s="1"/>
  <c r="T174" i="4" s="1"/>
  <c r="N556" i="3"/>
  <c r="N555" i="3"/>
  <c r="N554" i="3"/>
  <c r="M553" i="3"/>
  <c r="L553" i="3"/>
  <c r="K553" i="3"/>
  <c r="I553" i="3"/>
  <c r="H553" i="3"/>
  <c r="G553" i="3"/>
  <c r="F553" i="3"/>
  <c r="E553" i="3"/>
  <c r="N547" i="3"/>
  <c r="N546" i="3"/>
  <c r="N545" i="3"/>
  <c r="M544" i="3"/>
  <c r="L544" i="3"/>
  <c r="K544" i="3"/>
  <c r="I544" i="3"/>
  <c r="H544" i="3"/>
  <c r="G544" i="3"/>
  <c r="F544" i="3"/>
  <c r="E544" i="3"/>
  <c r="N540" i="3"/>
  <c r="N539" i="3"/>
  <c r="N538" i="3"/>
  <c r="M537" i="3"/>
  <c r="L537" i="3"/>
  <c r="K537" i="3"/>
  <c r="I537" i="3"/>
  <c r="H537" i="3"/>
  <c r="G537" i="3"/>
  <c r="F537" i="3"/>
  <c r="E537" i="3"/>
  <c r="B529" i="3"/>
  <c r="N82" i="4"/>
  <c r="M528" i="3"/>
  <c r="M82" i="4" s="1"/>
  <c r="L528" i="3"/>
  <c r="L82" i="4" s="1"/>
  <c r="K528" i="3"/>
  <c r="K82" i="4" s="1"/>
  <c r="I528" i="3"/>
  <c r="I82" i="4" s="1"/>
  <c r="H528" i="3"/>
  <c r="H82" i="4" s="1"/>
  <c r="G528" i="3"/>
  <c r="G82" i="4" s="1"/>
  <c r="F528" i="3"/>
  <c r="F82" i="4" s="1"/>
  <c r="U82" i="4" s="1"/>
  <c r="U170" i="4" s="1"/>
  <c r="E528" i="3"/>
  <c r="E82" i="4" s="1"/>
  <c r="T82" i="4" s="1"/>
  <c r="T170" i="4" s="1"/>
  <c r="N527" i="3"/>
  <c r="N526" i="3"/>
  <c r="N525" i="3"/>
  <c r="M524" i="3"/>
  <c r="L524" i="3"/>
  <c r="K524" i="3"/>
  <c r="I524" i="3"/>
  <c r="H524" i="3"/>
  <c r="G524" i="3"/>
  <c r="F524" i="3"/>
  <c r="E524" i="3"/>
  <c r="N518" i="3"/>
  <c r="N517" i="3"/>
  <c r="N516" i="3"/>
  <c r="M515" i="3"/>
  <c r="L515" i="3"/>
  <c r="K515" i="3"/>
  <c r="I515" i="3"/>
  <c r="H515" i="3"/>
  <c r="G515" i="3"/>
  <c r="F515" i="3"/>
  <c r="E515" i="3"/>
  <c r="N511" i="3"/>
  <c r="N510" i="3"/>
  <c r="N509" i="3"/>
  <c r="M508" i="3"/>
  <c r="L508" i="3"/>
  <c r="K508" i="3"/>
  <c r="I508" i="3"/>
  <c r="H508" i="3"/>
  <c r="G508" i="3"/>
  <c r="F508" i="3"/>
  <c r="E508" i="3"/>
  <c r="B500" i="3"/>
  <c r="N75" i="4"/>
  <c r="M499" i="3"/>
  <c r="M75" i="4" s="1"/>
  <c r="L499" i="3"/>
  <c r="L75" i="4" s="1"/>
  <c r="K499" i="3"/>
  <c r="K75" i="4" s="1"/>
  <c r="I499" i="3"/>
  <c r="I75" i="4" s="1"/>
  <c r="H499" i="3"/>
  <c r="H75" i="4" s="1"/>
  <c r="G499" i="3"/>
  <c r="G75" i="4" s="1"/>
  <c r="V75" i="4" s="1"/>
  <c r="V166" i="4" s="1"/>
  <c r="F499" i="3"/>
  <c r="F75" i="4" s="1"/>
  <c r="E499" i="3"/>
  <c r="E75" i="4" s="1"/>
  <c r="T75" i="4" s="1"/>
  <c r="T166" i="4" s="1"/>
  <c r="N488" i="3"/>
  <c r="N487" i="3"/>
  <c r="N486" i="3"/>
  <c r="M485" i="3"/>
  <c r="L485" i="3"/>
  <c r="K485" i="3"/>
  <c r="I485" i="3"/>
  <c r="H485" i="3"/>
  <c r="G485" i="3"/>
  <c r="F485" i="3"/>
  <c r="E485" i="3"/>
  <c r="N480" i="3"/>
  <c r="N479" i="3"/>
  <c r="N478" i="3"/>
  <c r="M477" i="3"/>
  <c r="L477" i="3"/>
  <c r="K477" i="3"/>
  <c r="I477" i="3"/>
  <c r="H477" i="3"/>
  <c r="G477" i="3"/>
  <c r="F477" i="3"/>
  <c r="E477" i="3"/>
  <c r="B469" i="3"/>
  <c r="N68" i="4"/>
  <c r="M468" i="3"/>
  <c r="M68" i="4" s="1"/>
  <c r="L468" i="3"/>
  <c r="L68" i="4" s="1"/>
  <c r="K468" i="3"/>
  <c r="K68" i="4" s="1"/>
  <c r="I468" i="3"/>
  <c r="I68" i="4" s="1"/>
  <c r="H468" i="3"/>
  <c r="H68" i="4" s="1"/>
  <c r="G468" i="3"/>
  <c r="G68" i="4" s="1"/>
  <c r="F468" i="3"/>
  <c r="F68" i="4" s="1"/>
  <c r="E468" i="3"/>
  <c r="E68" i="4" s="1"/>
  <c r="T68" i="4" s="1"/>
  <c r="T162" i="4" s="1"/>
  <c r="N465" i="3"/>
  <c r="N464" i="3"/>
  <c r="M463" i="3"/>
  <c r="L463" i="3"/>
  <c r="K463" i="3"/>
  <c r="I463" i="3"/>
  <c r="H463" i="3"/>
  <c r="G463" i="3"/>
  <c r="F463" i="3"/>
  <c r="E463" i="3"/>
  <c r="N459" i="3"/>
  <c r="N458" i="3"/>
  <c r="M456" i="3"/>
  <c r="L456" i="3"/>
  <c r="K456" i="3"/>
  <c r="I456" i="3"/>
  <c r="H456" i="3"/>
  <c r="G456" i="3"/>
  <c r="F456" i="3"/>
  <c r="E456" i="3"/>
  <c r="N422" i="3"/>
  <c r="N420" i="3"/>
  <c r="M419" i="3"/>
  <c r="L419" i="3"/>
  <c r="K419" i="3"/>
  <c r="B411" i="3"/>
  <c r="N61" i="4"/>
  <c r="M410" i="3"/>
  <c r="M61" i="4" s="1"/>
  <c r="L410" i="3"/>
  <c r="L61" i="4" s="1"/>
  <c r="K410" i="3"/>
  <c r="K61" i="4" s="1"/>
  <c r="I410" i="3"/>
  <c r="I61" i="4" s="1"/>
  <c r="H410" i="3"/>
  <c r="H61" i="4" s="1"/>
  <c r="G410" i="3"/>
  <c r="G61" i="4" s="1"/>
  <c r="V61" i="4" s="1"/>
  <c r="V158" i="4" s="1"/>
  <c r="F410" i="3"/>
  <c r="F61" i="4" s="1"/>
  <c r="E410" i="3"/>
  <c r="E61" i="4" s="1"/>
  <c r="T61" i="4" s="1"/>
  <c r="T158" i="4" s="1"/>
  <c r="N284" i="3"/>
  <c r="N283" i="3"/>
  <c r="N282" i="3"/>
  <c r="M281" i="3"/>
  <c r="L281" i="3"/>
  <c r="K281" i="3"/>
  <c r="I281" i="3"/>
  <c r="H281" i="3"/>
  <c r="G281" i="3"/>
  <c r="F281" i="3"/>
  <c r="E281" i="3"/>
  <c r="N277" i="3"/>
  <c r="N276" i="3"/>
  <c r="N275" i="3"/>
  <c r="M274" i="3"/>
  <c r="L274" i="3"/>
  <c r="K274" i="3"/>
  <c r="I274" i="3"/>
  <c r="H274" i="3"/>
  <c r="G274" i="3"/>
  <c r="F274" i="3"/>
  <c r="E274" i="3"/>
  <c r="K5" i="4" l="1"/>
  <c r="F30" i="4"/>
  <c r="F24" i="4"/>
  <c r="M30" i="4"/>
  <c r="M24" i="4"/>
  <c r="G30" i="4"/>
  <c r="G24" i="4"/>
  <c r="L108" i="4"/>
  <c r="I108" i="4"/>
  <c r="H101" i="4"/>
  <c r="N94" i="4"/>
  <c r="G94" i="4"/>
  <c r="N80" i="4"/>
  <c r="G80" i="4"/>
  <c r="N66" i="4"/>
  <c r="K129" i="4"/>
  <c r="K115" i="4"/>
  <c r="K101" i="4"/>
  <c r="M87" i="4"/>
  <c r="M73" i="4"/>
  <c r="G66" i="4"/>
  <c r="F129" i="4"/>
  <c r="F115" i="4"/>
  <c r="F87" i="4"/>
  <c r="F73" i="4"/>
  <c r="N122" i="4"/>
  <c r="E122" i="4"/>
  <c r="I122" i="4"/>
  <c r="L30" i="4"/>
  <c r="L24" i="4"/>
  <c r="H30" i="4"/>
  <c r="H24" i="4"/>
  <c r="K30" i="4"/>
  <c r="K24" i="4"/>
  <c r="E24" i="4"/>
  <c r="I30" i="4"/>
  <c r="I24" i="4"/>
  <c r="X61" i="4"/>
  <c r="X158" i="4" s="1"/>
  <c r="W68" i="4"/>
  <c r="W162" i="4" s="1"/>
  <c r="W82" i="4"/>
  <c r="W170" i="4" s="1"/>
  <c r="W110" i="4"/>
  <c r="W186" i="4" s="1"/>
  <c r="X117" i="4"/>
  <c r="X190" i="4" s="1"/>
  <c r="W124" i="4"/>
  <c r="W194" i="4" s="1"/>
  <c r="U124" i="4"/>
  <c r="U194" i="4" s="1"/>
  <c r="U110" i="4"/>
  <c r="U186" i="4" s="1"/>
  <c r="U68" i="4"/>
  <c r="U162" i="4" s="1"/>
  <c r="U61" i="4"/>
  <c r="U158" i="4" s="1"/>
  <c r="W61" i="4"/>
  <c r="W158" i="4" s="1"/>
  <c r="V68" i="4"/>
  <c r="V162" i="4" s="1"/>
  <c r="X68" i="4"/>
  <c r="X162" i="4" s="1"/>
  <c r="W75" i="4"/>
  <c r="W166" i="4" s="1"/>
  <c r="U75" i="4"/>
  <c r="U166" i="4" s="1"/>
  <c r="X75" i="4"/>
  <c r="X166" i="4" s="1"/>
  <c r="V82" i="4"/>
  <c r="V170" i="4" s="1"/>
  <c r="X82" i="4"/>
  <c r="X170" i="4" s="1"/>
  <c r="W89" i="4"/>
  <c r="W174" i="4" s="1"/>
  <c r="U89" i="4"/>
  <c r="U174" i="4" s="1"/>
  <c r="X89" i="4"/>
  <c r="X174" i="4" s="1"/>
  <c r="X96" i="4"/>
  <c r="X178" i="4" s="1"/>
  <c r="V96" i="4"/>
  <c r="V178" i="4" s="1"/>
  <c r="W103" i="4"/>
  <c r="W182" i="4" s="1"/>
  <c r="U103" i="4"/>
  <c r="U182" i="4" s="1"/>
  <c r="X103" i="4"/>
  <c r="X182" i="4" s="1"/>
  <c r="V110" i="4"/>
  <c r="V186" i="4" s="1"/>
  <c r="X110" i="4"/>
  <c r="X186" i="4" s="1"/>
  <c r="U117" i="4"/>
  <c r="U190" i="4" s="1"/>
  <c r="W117" i="4"/>
  <c r="W190" i="4" s="1"/>
  <c r="V124" i="4"/>
  <c r="V194" i="4" s="1"/>
  <c r="X124" i="4"/>
  <c r="X194" i="4" s="1"/>
  <c r="L129" i="4"/>
  <c r="I129" i="4"/>
  <c r="N115" i="4"/>
  <c r="G115" i="4"/>
  <c r="N101" i="4"/>
  <c r="L87" i="4"/>
  <c r="I87" i="4"/>
  <c r="L73" i="4"/>
  <c r="I73" i="4"/>
  <c r="K108" i="4"/>
  <c r="E101" i="4"/>
  <c r="I101" i="4"/>
  <c r="M94" i="4"/>
  <c r="M80" i="4"/>
  <c r="M66" i="4"/>
  <c r="F94" i="4"/>
  <c r="F80" i="4"/>
  <c r="F66" i="4"/>
  <c r="H122" i="4"/>
  <c r="H108" i="4"/>
  <c r="K122" i="4"/>
  <c r="N129" i="4"/>
  <c r="G129" i="4"/>
  <c r="L115" i="4"/>
  <c r="I115" i="4"/>
  <c r="N108" i="4"/>
  <c r="G108" i="4"/>
  <c r="L101" i="4"/>
  <c r="L94" i="4"/>
  <c r="I94" i="4"/>
  <c r="N87" i="4"/>
  <c r="G87" i="4"/>
  <c r="L80" i="4"/>
  <c r="I80" i="4"/>
  <c r="N73" i="4"/>
  <c r="G73" i="4"/>
  <c r="L66" i="4"/>
  <c r="H66" i="4"/>
  <c r="M129" i="4"/>
  <c r="M115" i="4"/>
  <c r="M108" i="4"/>
  <c r="M101" i="4"/>
  <c r="G101" i="4"/>
  <c r="K94" i="4"/>
  <c r="K87" i="4"/>
  <c r="K80" i="4"/>
  <c r="K73" i="4"/>
  <c r="K66" i="4"/>
  <c r="E66" i="4"/>
  <c r="I66" i="4"/>
  <c r="H129" i="4"/>
  <c r="H115" i="4"/>
  <c r="H94" i="4"/>
  <c r="H87" i="4"/>
  <c r="H80" i="4"/>
  <c r="H73" i="4"/>
  <c r="L122" i="4"/>
  <c r="F122" i="4"/>
  <c r="F108" i="4"/>
  <c r="M122" i="4"/>
  <c r="G122" i="4"/>
  <c r="W96" i="4"/>
  <c r="W178" i="4" s="1"/>
  <c r="E30" i="4"/>
  <c r="E31" i="4"/>
  <c r="E32" i="4"/>
  <c r="F5" i="4"/>
  <c r="E5" i="4"/>
  <c r="G5" i="4"/>
  <c r="V5" i="4" s="1"/>
  <c r="V146" i="4" s="1"/>
  <c r="V205" i="4" s="1"/>
  <c r="P121" i="4"/>
  <c r="E139" i="4"/>
  <c r="P40" i="4"/>
  <c r="E129" i="4"/>
  <c r="P128" i="4"/>
  <c r="E115" i="4"/>
  <c r="P114" i="4"/>
  <c r="E108" i="4"/>
  <c r="P107" i="4"/>
  <c r="F101" i="4"/>
  <c r="P100" i="4"/>
  <c r="E94" i="4"/>
  <c r="P93" i="4"/>
  <c r="E87" i="4"/>
  <c r="P86" i="4"/>
  <c r="E80" i="4"/>
  <c r="P79" i="4"/>
  <c r="E73" i="4"/>
  <c r="P72" i="4"/>
  <c r="P65" i="4"/>
  <c r="N274" i="3"/>
  <c r="N456" i="3"/>
  <c r="N477" i="3"/>
  <c r="N515" i="3"/>
  <c r="N537" i="3"/>
  <c r="N553" i="3"/>
  <c r="N573" i="3"/>
  <c r="N595" i="3"/>
  <c r="N646" i="3"/>
  <c r="N666" i="3"/>
  <c r="N695" i="3"/>
  <c r="N804" i="3"/>
  <c r="N281" i="3"/>
  <c r="N419" i="3"/>
  <c r="N463" i="3"/>
  <c r="N485" i="3"/>
  <c r="N508" i="3"/>
  <c r="N524" i="3"/>
  <c r="N544" i="3"/>
  <c r="N566" i="3"/>
  <c r="N582" i="3"/>
  <c r="N602" i="3"/>
  <c r="N659" i="3"/>
  <c r="N682" i="3"/>
  <c r="N797" i="3"/>
  <c r="N813" i="3"/>
  <c r="B266" i="3"/>
  <c r="M265" i="3"/>
  <c r="M43" i="4" s="1"/>
  <c r="L265" i="3"/>
  <c r="L43" i="4" s="1"/>
  <c r="K265" i="3"/>
  <c r="K43" i="4" s="1"/>
  <c r="I265" i="3"/>
  <c r="I43" i="4" s="1"/>
  <c r="H265" i="3"/>
  <c r="H43" i="4" s="1"/>
  <c r="G265" i="3"/>
  <c r="G43" i="4" s="1"/>
  <c r="F265" i="3"/>
  <c r="F43" i="4" s="1"/>
  <c r="E265" i="3"/>
  <c r="E43" i="4" s="1"/>
  <c r="N264" i="3"/>
  <c r="N263" i="3"/>
  <c r="N262" i="3"/>
  <c r="M261" i="3"/>
  <c r="L261" i="3"/>
  <c r="K261" i="3"/>
  <c r="I261" i="3"/>
  <c r="H261" i="3"/>
  <c r="G261" i="3"/>
  <c r="F261" i="3"/>
  <c r="E261" i="3"/>
  <c r="N255" i="3"/>
  <c r="N254" i="3"/>
  <c r="N253" i="3"/>
  <c r="M252" i="3"/>
  <c r="L252" i="3"/>
  <c r="K252" i="3"/>
  <c r="I252" i="3"/>
  <c r="H252" i="3"/>
  <c r="G252" i="3"/>
  <c r="F252" i="3"/>
  <c r="E252" i="3"/>
  <c r="N248" i="3"/>
  <c r="N27" i="4" s="1"/>
  <c r="N247" i="3"/>
  <c r="N26" i="4" s="1"/>
  <c r="P26" i="4" s="1"/>
  <c r="N246" i="3"/>
  <c r="M245" i="3"/>
  <c r="L245" i="3"/>
  <c r="K245" i="3"/>
  <c r="I245" i="3"/>
  <c r="H245" i="3"/>
  <c r="G245" i="3"/>
  <c r="F245" i="3"/>
  <c r="E245" i="3"/>
  <c r="M827" i="3"/>
  <c r="L827" i="3"/>
  <c r="K139" i="4"/>
  <c r="N880" i="3"/>
  <c r="N879" i="3"/>
  <c r="N878" i="3"/>
  <c r="M877" i="3"/>
  <c r="L877" i="3"/>
  <c r="K877" i="3"/>
  <c r="I877" i="3"/>
  <c r="H877" i="3"/>
  <c r="G877" i="3"/>
  <c r="F877" i="3"/>
  <c r="E877" i="3"/>
  <c r="N874" i="3"/>
  <c r="N873" i="3"/>
  <c r="N872" i="3"/>
  <c r="M871" i="3"/>
  <c r="L871" i="3"/>
  <c r="K871" i="3"/>
  <c r="I871" i="3"/>
  <c r="H871" i="3"/>
  <c r="G871" i="3"/>
  <c r="F871" i="3"/>
  <c r="E871" i="3"/>
  <c r="N870" i="3"/>
  <c r="N869" i="3"/>
  <c r="N868" i="3"/>
  <c r="M867" i="3"/>
  <c r="L867" i="3"/>
  <c r="K867" i="3"/>
  <c r="I867" i="3"/>
  <c r="H867" i="3"/>
  <c r="G867" i="3"/>
  <c r="F867" i="3"/>
  <c r="E867" i="3"/>
  <c r="N864" i="3"/>
  <c r="N863" i="3"/>
  <c r="N862" i="3"/>
  <c r="M861" i="3"/>
  <c r="L861" i="3"/>
  <c r="K861" i="3"/>
  <c r="I861" i="3"/>
  <c r="H861" i="3"/>
  <c r="G861" i="3"/>
  <c r="F861" i="3"/>
  <c r="E861" i="3"/>
  <c r="N860" i="3"/>
  <c r="N859" i="3"/>
  <c r="N858" i="3"/>
  <c r="M857" i="3"/>
  <c r="L857" i="3"/>
  <c r="K857" i="3"/>
  <c r="I857" i="3"/>
  <c r="H857" i="3"/>
  <c r="G857" i="3"/>
  <c r="F857" i="3"/>
  <c r="E857" i="3"/>
  <c r="N849" i="3"/>
  <c r="N848" i="3"/>
  <c r="N847" i="3"/>
  <c r="M846" i="3"/>
  <c r="L846" i="3"/>
  <c r="K846" i="3"/>
  <c r="I846" i="3"/>
  <c r="H846" i="3"/>
  <c r="G846" i="3"/>
  <c r="F846" i="3"/>
  <c r="E846" i="3"/>
  <c r="N845" i="3"/>
  <c r="N844" i="3"/>
  <c r="N843" i="3"/>
  <c r="M842" i="3"/>
  <c r="L842" i="3"/>
  <c r="K842" i="3"/>
  <c r="I842" i="3"/>
  <c r="H842" i="3"/>
  <c r="G842" i="3"/>
  <c r="F842" i="3"/>
  <c r="E842" i="3"/>
  <c r="N839" i="3"/>
  <c r="N838" i="3"/>
  <c r="N837" i="3"/>
  <c r="M836" i="3"/>
  <c r="L836" i="3"/>
  <c r="K836" i="3"/>
  <c r="I836" i="3"/>
  <c r="H836" i="3"/>
  <c r="G836" i="3"/>
  <c r="F836" i="3"/>
  <c r="E836" i="3"/>
  <c r="N835" i="3"/>
  <c r="N834" i="3"/>
  <c r="N833" i="3"/>
  <c r="M832" i="3"/>
  <c r="L832" i="3"/>
  <c r="K832" i="3"/>
  <c r="I832" i="3"/>
  <c r="H832" i="3"/>
  <c r="G832" i="3"/>
  <c r="F832" i="3"/>
  <c r="E832" i="3"/>
  <c r="M27" i="3"/>
  <c r="L27" i="3"/>
  <c r="K27" i="3"/>
  <c r="L20" i="3"/>
  <c r="M20" i="3"/>
  <c r="K20" i="3"/>
  <c r="L36" i="4"/>
  <c r="L41" i="4" s="1"/>
  <c r="M36" i="4"/>
  <c r="M41" i="4" s="1"/>
  <c r="N36" i="4"/>
  <c r="N41" i="4" s="1"/>
  <c r="K36" i="4"/>
  <c r="K41" i="4" s="1"/>
  <c r="I36" i="4"/>
  <c r="I41" i="4" s="1"/>
  <c r="H36" i="4"/>
  <c r="H41" i="4" s="1"/>
  <c r="G36" i="4"/>
  <c r="F36" i="4"/>
  <c r="E36" i="4"/>
  <c r="T36" i="4" s="1"/>
  <c r="T150" i="4" s="1"/>
  <c r="N30" i="3"/>
  <c r="N29" i="3"/>
  <c r="N28" i="3"/>
  <c r="I27" i="3"/>
  <c r="H27" i="3"/>
  <c r="G27" i="3"/>
  <c r="F27" i="3"/>
  <c r="E27" i="3"/>
  <c r="N12" i="3"/>
  <c r="N13" i="3"/>
  <c r="N11" i="3"/>
  <c r="N21" i="3"/>
  <c r="N22" i="3"/>
  <c r="N23" i="3"/>
  <c r="L10" i="3"/>
  <c r="L18" i="4" s="1"/>
  <c r="M10" i="3"/>
  <c r="M18" i="4" s="1"/>
  <c r="K10" i="3"/>
  <c r="K18" i="4" s="1"/>
  <c r="F10" i="3"/>
  <c r="F18" i="4" s="1"/>
  <c r="G10" i="3"/>
  <c r="G18" i="4" s="1"/>
  <c r="H10" i="3"/>
  <c r="H18" i="4" s="1"/>
  <c r="I10" i="3"/>
  <c r="I18" i="4" s="1"/>
  <c r="E10" i="3"/>
  <c r="E18" i="4" s="1"/>
  <c r="F20" i="3"/>
  <c r="G20" i="3"/>
  <c r="H20" i="3"/>
  <c r="I20" i="3"/>
  <c r="E20" i="3"/>
  <c r="I48" i="4" l="1"/>
  <c r="H48" i="4"/>
  <c r="M48" i="4"/>
  <c r="L134" i="4"/>
  <c r="L139" i="4" s="1"/>
  <c r="K48" i="4"/>
  <c r="M134" i="4"/>
  <c r="M139" i="4" s="1"/>
  <c r="L48" i="4"/>
  <c r="T43" i="4"/>
  <c r="T154" i="4" s="1"/>
  <c r="T206" i="4" s="1"/>
  <c r="N19" i="4"/>
  <c r="N6" i="4" s="1"/>
  <c r="N6" i="3"/>
  <c r="N20" i="4"/>
  <c r="N7" i="4" s="1"/>
  <c r="N7" i="3"/>
  <c r="N21" i="4"/>
  <c r="N8" i="4" s="1"/>
  <c r="N8" i="3"/>
  <c r="P122" i="4"/>
  <c r="P73" i="4"/>
  <c r="P80" i="4"/>
  <c r="P87" i="4"/>
  <c r="P94" i="4"/>
  <c r="P101" i="4"/>
  <c r="P108" i="4"/>
  <c r="P115" i="4"/>
  <c r="P129" i="4"/>
  <c r="P66" i="4"/>
  <c r="I29" i="4"/>
  <c r="I23" i="4"/>
  <c r="K29" i="4"/>
  <c r="K23" i="4"/>
  <c r="L29" i="4"/>
  <c r="L23" i="4"/>
  <c r="W36" i="4"/>
  <c r="W150" i="4" s="1"/>
  <c r="U36" i="4"/>
  <c r="U150" i="4" s="1"/>
  <c r="U43" i="4"/>
  <c r="U154" i="4" s="1"/>
  <c r="W43" i="4"/>
  <c r="W154" i="4" s="1"/>
  <c r="F48" i="4"/>
  <c r="E29" i="4"/>
  <c r="E23" i="4"/>
  <c r="H29" i="4"/>
  <c r="H23" i="4"/>
  <c r="F29" i="4"/>
  <c r="F23" i="4"/>
  <c r="M29" i="4"/>
  <c r="M23" i="4"/>
  <c r="X43" i="4"/>
  <c r="X154" i="4" s="1"/>
  <c r="V43" i="4"/>
  <c r="V154" i="4" s="1"/>
  <c r="E41" i="4"/>
  <c r="G48" i="4"/>
  <c r="F41" i="4"/>
  <c r="E48" i="4"/>
  <c r="X36" i="4"/>
  <c r="X150" i="4" s="1"/>
  <c r="V36" i="4"/>
  <c r="V150" i="4" s="1"/>
  <c r="N47" i="4"/>
  <c r="N25" i="4"/>
  <c r="N24" i="4" s="1"/>
  <c r="P24" i="4" s="1"/>
  <c r="W5" i="4"/>
  <c r="W146" i="4" s="1"/>
  <c r="U5" i="4"/>
  <c r="U146" i="4" s="1"/>
  <c r="U205" i="4" s="1"/>
  <c r="P27" i="4"/>
  <c r="T5" i="4"/>
  <c r="T146" i="4" s="1"/>
  <c r="T205" i="4" s="1"/>
  <c r="X5" i="4"/>
  <c r="X146" i="4" s="1"/>
  <c r="G41" i="4"/>
  <c r="G29" i="4"/>
  <c r="G23" i="4"/>
  <c r="N138" i="4"/>
  <c r="P138" i="4" s="1"/>
  <c r="N827" i="3"/>
  <c r="N832" i="3"/>
  <c r="N842" i="3"/>
  <c r="N857" i="3"/>
  <c r="N867" i="3"/>
  <c r="N877" i="3"/>
  <c r="N245" i="3"/>
  <c r="N261" i="3"/>
  <c r="N27" i="3"/>
  <c r="N836" i="3"/>
  <c r="N846" i="3"/>
  <c r="N861" i="3"/>
  <c r="N871" i="3"/>
  <c r="N252" i="3"/>
  <c r="N20" i="3"/>
  <c r="N10" i="3"/>
  <c r="N18" i="4" s="1"/>
  <c r="N29" i="4" l="1"/>
  <c r="P29" i="4" s="1"/>
  <c r="T207" i="4"/>
  <c r="U206" i="4"/>
  <c r="U207" i="4" s="1"/>
  <c r="V206" i="4"/>
  <c r="V207" i="4" s="1"/>
  <c r="N31" i="4"/>
  <c r="P31" i="4" s="1"/>
  <c r="N32" i="4"/>
  <c r="P32" i="4" s="1"/>
  <c r="N134" i="4"/>
  <c r="N139" i="4" s="1"/>
  <c r="P139" i="4" s="1"/>
  <c r="N22" i="4"/>
  <c r="P22" i="4" s="1"/>
  <c r="N5" i="3"/>
  <c r="N14" i="4"/>
  <c r="N13" i="4"/>
  <c r="N5" i="4"/>
  <c r="N12" i="4"/>
  <c r="P41" i="4"/>
  <c r="N30" i="4"/>
  <c r="P30" i="4" s="1"/>
  <c r="P25" i="4"/>
  <c r="N48" i="4"/>
  <c r="P48" i="4" s="1"/>
  <c r="P47" i="4"/>
  <c r="F6" i="3"/>
  <c r="F12" i="4" s="1"/>
  <c r="G6" i="3"/>
  <c r="G12" i="4" s="1"/>
  <c r="H6" i="3"/>
  <c r="H12" i="4" s="1"/>
  <c r="I6" i="3"/>
  <c r="I12" i="4" s="1"/>
  <c r="K6" i="3"/>
  <c r="K12" i="4" s="1"/>
  <c r="L6" i="3"/>
  <c r="L12" i="4" s="1"/>
  <c r="M6" i="3"/>
  <c r="M12" i="4" s="1"/>
  <c r="F7" i="3"/>
  <c r="F13" i="4" s="1"/>
  <c r="G7" i="3"/>
  <c r="G13" i="4" s="1"/>
  <c r="H7" i="3"/>
  <c r="H13" i="4" s="1"/>
  <c r="I7" i="3"/>
  <c r="I13" i="4" s="1"/>
  <c r="K7" i="3"/>
  <c r="K13" i="4" s="1"/>
  <c r="L7" i="3"/>
  <c r="L13" i="4" s="1"/>
  <c r="M7" i="3"/>
  <c r="M13" i="4" s="1"/>
  <c r="F8" i="3"/>
  <c r="F14" i="4" s="1"/>
  <c r="G8" i="3"/>
  <c r="G14" i="4" s="1"/>
  <c r="H8" i="3"/>
  <c r="H14" i="4" s="1"/>
  <c r="I8" i="3"/>
  <c r="I14" i="4" s="1"/>
  <c r="K8" i="3"/>
  <c r="K14" i="4" s="1"/>
  <c r="L8" i="3"/>
  <c r="L14" i="4" s="1"/>
  <c r="M8" i="3"/>
  <c r="M14" i="4" s="1"/>
  <c r="E7" i="3"/>
  <c r="E13" i="4" s="1"/>
  <c r="E8" i="3"/>
  <c r="E14" i="4" s="1"/>
  <c r="E6" i="3"/>
  <c r="E12" i="4" s="1"/>
  <c r="N23" i="4" l="1"/>
  <c r="P23" i="4" s="1"/>
  <c r="N11" i="4"/>
  <c r="P12" i="4"/>
  <c r="P13" i="4"/>
  <c r="P14" i="4"/>
  <c r="E5" i="3"/>
  <c r="E11" i="4" s="1"/>
  <c r="I5" i="3"/>
  <c r="I11" i="4" s="1"/>
  <c r="H5" i="3"/>
  <c r="H11" i="4" s="1"/>
  <c r="M5" i="3"/>
  <c r="M11" i="4" s="1"/>
  <c r="L5" i="3"/>
  <c r="L11" i="4" s="1"/>
  <c r="G5" i="3"/>
  <c r="G11" i="4" s="1"/>
  <c r="K5" i="3"/>
  <c r="K11" i="4" s="1"/>
  <c r="F5" i="3"/>
  <c r="F11" i="4" s="1"/>
  <c r="P11" i="4" l="1"/>
</calcChain>
</file>

<file path=xl/sharedStrings.xml><?xml version="1.0" encoding="utf-8"?>
<sst xmlns="http://schemas.openxmlformats.org/spreadsheetml/2006/main" count="1572" uniqueCount="304">
  <si>
    <t>№
 п.п.</t>
  </si>
  <si>
    <t>Наименование показателя</t>
  </si>
  <si>
    <t>Базовое значение</t>
  </si>
  <si>
    <t>Значение показателя/ потребность в финансировании, млн. рублей</t>
  </si>
  <si>
    <t>Значение/ года</t>
  </si>
  <si>
    <t>Дата /
вид бюджета</t>
  </si>
  <si>
    <t>2022 г.</t>
  </si>
  <si>
    <t>2023 г.</t>
  </si>
  <si>
    <t>2024 г.</t>
  </si>
  <si>
    <t>Всего</t>
  </si>
  <si>
    <t>краевой бюджет</t>
  </si>
  <si>
    <t>бюджет МО</t>
  </si>
  <si>
    <t>1</t>
  </si>
  <si>
    <t>2</t>
  </si>
  <si>
    <t>Меропиятия</t>
  </si>
  <si>
    <t>Потребность в финансировании, млн. рублей</t>
  </si>
  <si>
    <t>1.1</t>
  </si>
  <si>
    <t>всего</t>
  </si>
  <si>
    <t>федер. бюджет</t>
  </si>
  <si>
    <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</si>
  <si>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t>
  </si>
  <si>
    <t>2019 г. 
(план в соответствии с бюджетом)</t>
  </si>
  <si>
    <t>2021 г.
 (план в соответствии с бюджетом)</t>
  </si>
  <si>
    <t>2020 г.
(план в соответствии с бюджетом)</t>
  </si>
  <si>
    <t>Наименование показателя регионального проекта</t>
  </si>
  <si>
    <t>городской округ (муниципальный р-н)</t>
  </si>
  <si>
    <t>ВСЕГО 2019-2024</t>
  </si>
  <si>
    <t>Приложение 1</t>
  </si>
  <si>
    <t>…</t>
  </si>
  <si>
    <t>2.1</t>
  </si>
  <si>
    <t>и т.д. по показателям и мероприятиям данного регионального проекта</t>
  </si>
  <si>
    <r>
      <rPr>
        <b/>
        <sz val="22"/>
        <color rgb="FF0070C0"/>
        <rFont val="Times New Roman"/>
        <family val="1"/>
        <charset val="204"/>
      </rPr>
      <t xml:space="preserve">ЕЖЕМЕСЯЧНАЯ </t>
    </r>
    <r>
      <rPr>
        <b/>
        <sz val="22"/>
        <rFont val="Times New Roman"/>
        <family val="1"/>
        <charset val="204"/>
      </rPr>
      <t xml:space="preserve">
форма предоставления информации </t>
    </r>
  </si>
  <si>
    <t>Региональный проект 1. ….</t>
  </si>
  <si>
    <t>Региональный проект 2  …..</t>
  </si>
  <si>
    <t>Мероприятие, обеспечивающее достижение
данного поуказателя</t>
  </si>
  <si>
    <t>В сфере образования</t>
  </si>
  <si>
    <t>Мероприятие, обеспечивающее достижение
 поуказателей Указа 204</t>
  </si>
  <si>
    <t>1.1.</t>
  </si>
  <si>
    <t>2.1.</t>
  </si>
  <si>
    <t>1.2.</t>
  </si>
  <si>
    <t xml:space="preserve">Всего 
по мероприятиям 
национальных проектов  </t>
  </si>
  <si>
    <t>В сфере экологии</t>
  </si>
  <si>
    <t>В сфере дорожного хозяйства</t>
  </si>
  <si>
    <t>3.1.</t>
  </si>
  <si>
    <t>4.1.</t>
  </si>
  <si>
    <t>В сфере культуры</t>
  </si>
  <si>
    <t>3.2.</t>
  </si>
  <si>
    <t>4.2.</t>
  </si>
  <si>
    <t>….</t>
  </si>
  <si>
    <t>В сфере жилищно-коммунального хозяйства</t>
  </si>
  <si>
    <t>Всего субсидий из бюджета на инвестиционные цели вне национальных проектов</t>
  </si>
  <si>
    <t xml:space="preserve">ВСЕГО </t>
  </si>
  <si>
    <t xml:space="preserve">Итого
 по национальному проекту </t>
  </si>
  <si>
    <t>ДЕМОГРАФИЯ</t>
  </si>
  <si>
    <t>ЗДРАВООХРАНЕНИЕ</t>
  </si>
  <si>
    <t>ОБРАЗОВАНИЕ</t>
  </si>
  <si>
    <t>ЖИЛЬЕ И ГОРОДСКАЯ СРЕДА</t>
  </si>
  <si>
    <t>ЭКОЛОГИЯ</t>
  </si>
  <si>
    <t>БЕЗОПАСНЫЕ И КАЧЕСТВЕННЫЕ АВТОМОБИЛЬНЫЕ ДОРОГИ</t>
  </si>
  <si>
    <t>ПРОИЗВОДИТЕЛЬНОСТЬ ТРУДА</t>
  </si>
  <si>
    <t>НАУКА</t>
  </si>
  <si>
    <t>ЦИФРОВАЯ ЭКОНОМИКА</t>
  </si>
  <si>
    <t>КУЛЬТУРА</t>
  </si>
  <si>
    <t>МАЛОЕ И СРЕДНЕЕ ПРЕДПРИНИМАТЕЛЬСТВО</t>
  </si>
  <si>
    <t>МЕЖДУНАРОДНАЯ КООПЕРАЦИЯ И ЭКСПОРТ</t>
  </si>
  <si>
    <t>ОСВОЕНИЕ СУБСИДИЙ ИЗ БЮДЖЕТОВ НА ИНВЕСТИЦИОННЫЕ ЦЕЛИ ВНЕ НАЦИОНАЛЬНЫХ ПРОЕКТОВ</t>
  </si>
  <si>
    <t>проверочная сторока</t>
  </si>
  <si>
    <t>Приложение 2</t>
  </si>
  <si>
    <t xml:space="preserve">% профинансировано (кассовый расход) /исполнение (от закантрактованного) 
</t>
  </si>
  <si>
    <t>%  подписанного контракта по мероприятию от запланированного, (законтрактовано)</t>
  </si>
  <si>
    <t>Текущее исполнение показателей, %, 2019 год</t>
  </si>
  <si>
    <t>Вид бюджета</t>
  </si>
  <si>
    <t>2019 г. 
(план в соответствии с бюджетом), млн рублей</t>
  </si>
  <si>
    <t>ФОРМАТ И ШРИФТЫ НЕ ИЗМЕНЯТЬ</t>
  </si>
  <si>
    <t>сумма подписанного контракта по мероприятию, млн рублей</t>
  </si>
  <si>
    <t>Показатели для оценки деятельности глав муниципальных образований Приморского края по достижению задач регионального проекта «Здравоохранение» на 2019 год</t>
  </si>
  <si>
    <t>Количество сохраненных жизней (по сравнению с 2018 годом)</t>
  </si>
  <si>
    <t>Число граждан в возрасте 21 год и старше, прошедших в 2019 году диспансеризацию (1 эт.)</t>
  </si>
  <si>
    <t>3</t>
  </si>
  <si>
    <t>Количество дополнительно трудоустроившихся в 2019 году специалистов (по сравнению с 2018 годом) - врачей</t>
  </si>
  <si>
    <t>4</t>
  </si>
  <si>
    <t>Количество дополнительно трудоустроившихся в 2019 году специалистов (по сравнению с 2018 годом) - средних медработников</t>
  </si>
  <si>
    <t>Приложение 3</t>
  </si>
  <si>
    <t>I.</t>
  </si>
  <si>
    <t>II.</t>
  </si>
  <si>
    <t>III.</t>
  </si>
  <si>
    <t>IV.</t>
  </si>
  <si>
    <t>V.</t>
  </si>
  <si>
    <t>VI.</t>
  </si>
  <si>
    <t>VII.</t>
  </si>
  <si>
    <t>VIII.</t>
  </si>
  <si>
    <t>IX.</t>
  </si>
  <si>
    <t>X.</t>
  </si>
  <si>
    <t>XI.</t>
  </si>
  <si>
    <t>XII.</t>
  </si>
  <si>
    <t>СВОДНАЯ ТАБЛИЦА (для формирования пояснительной записки)</t>
  </si>
  <si>
    <t>Находкинский городской округ</t>
  </si>
  <si>
    <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 xml:space="preserve">Находкинский городской округ </t>
    </r>
  </si>
  <si>
    <r>
      <t xml:space="preserve">профинанси-ровано (кассовый расход) /исполнение 
</t>
    </r>
    <r>
      <rPr>
        <b/>
        <sz val="20"/>
        <color theme="4" tint="-0.249977111117893"/>
        <rFont val="Times New Roman"/>
        <family val="1"/>
        <charset val="204"/>
      </rPr>
      <t>на 01112019</t>
    </r>
  </si>
  <si>
    <t>Проект 1. Финансовая поддержка семей при рождении детей</t>
  </si>
  <si>
    <t>Суммарный коэффициент рождаемости, ед.</t>
  </si>
  <si>
    <t>Коэффициенты рождаемости в возрастной группе 25-29 лет (число родившихся на 1000 женщин соответствующего возраста), ед.</t>
  </si>
  <si>
    <t>Коэффициенты рождаемости в возрастной группе 30-34 лет (число родившихся на 1000 женщин соответствующего возраста), ед.</t>
  </si>
  <si>
    <t>3.1</t>
  </si>
  <si>
    <t>Количество рождений детей, необходимое для достижения значений показателя "Суммарный коэффициент рождаемости", 
предусмотренных федеральным проектом "Финансовая поддержка семей при рождении детей" (средний вариант), всего по Приморскому краю</t>
  </si>
  <si>
    <t>4.1</t>
  </si>
  <si>
    <t>Проект 2. Содействие занятости женщин - создание условий дошкольного образования для детей в возрасте до трех лет</t>
  </si>
  <si>
    <t>Численность воспитанников в возрасте до трех лет, посещающих государственные и муниципальные организации, осуществляющие образовательную деятельность по образовательным программам дошкольного образования, присмотр и уход, в том числе в субъектах Российской Федерации, входящих в состав Дальневосточного и Северо-Кавказского федеральных округов, человек</t>
  </si>
  <si>
    <t>Доступность дошкольного образования для детей в возрасте от полутора до трех лет, %</t>
  </si>
  <si>
    <t>Численность воспитанников в возрасте до трех лет, посещающих частные организации, осуществляющие
образовательную деятельность по образовательным программам дошкольного образования, присмотр и уход, чел</t>
  </si>
  <si>
    <t>3.2</t>
  </si>
  <si>
    <t>3.3</t>
  </si>
  <si>
    <t xml:space="preserve"> Строительство пристройки на 90 мест к муниципальному бюджетному дошкольному образовательному учреждению "Центр развития ребенка - детский сад № 60"</t>
  </si>
  <si>
    <t>Строительство  дошкольного образовательного учреждения на 240 мест по ул. Сидоренко</t>
  </si>
  <si>
    <t xml:space="preserve">Информирование и консультирование частных предпринимателей, желающих оказывать услуги дошкольного образования, услуги по присмотру и уходу, о механизмах  поддержки негосударственного сектора дошкольного образования и государственно-частного партнерства </t>
  </si>
  <si>
    <t>Проект 5. Создание для всех категорий и групп населения условий для занятости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t>
  </si>
  <si>
    <t>Уровень обеспеченности населения спортивными сооружениями, исходя из единовременной  пропускной способности объектов спорта</t>
  </si>
  <si>
    <t>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t>
  </si>
  <si>
    <t>Доля детей и молодёжи, систематически занимающихся физической культурой и спортом, в общей численности детей и молодежи</t>
  </si>
  <si>
    <t>Доля населения среднего возраста, систематически занимающегося физической культурой и спортом в общей численности населения среднего возраста</t>
  </si>
  <si>
    <t>Доля населения старшего возраста, систематически занимающегося физической культурой и спортом в общей численности населения старшего возраста</t>
  </si>
  <si>
    <t>5</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</si>
  <si>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</si>
  <si>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</si>
  <si>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</si>
  <si>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</si>
  <si>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</si>
  <si>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</si>
  <si>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</si>
  <si>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</si>
  <si>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</si>
  <si>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</si>
  <si>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</si>
  <si>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</si>
  <si>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</si>
  <si>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</si>
  <si>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</si>
  <si>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</si>
  <si>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</si>
  <si>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</si>
  <si>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</si>
  <si>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</si>
  <si>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</si>
  <si>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</si>
  <si>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</si>
  <si>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</si>
  <si>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</si>
  <si>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</si>
  <si>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</si>
  <si>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</si>
  <si>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</si>
  <si>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</si>
  <si>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Плоскостное спортивное сооружение. Спортивная площадка (атлетический павильон) для гимнастических упражнений на территории МБОУ СОШ № 5, ул. Малиновского,25</t>
  </si>
  <si>
    <t>Установка универсальной спортивной площадки,             п. Врангель, Восточный проспект, 7, МБОУ СОШ № 20</t>
  </si>
  <si>
    <t>Плоскостное спортивное сооружение. Хоккейная коробка, ул. Кирова,13 МБОУ СОШ № 7</t>
  </si>
  <si>
    <t>Плоскостное спортивное сооружение. Хоккейная коробка Находкинский ГО, п. Южно-Морской ул. Победы, 1</t>
  </si>
  <si>
    <t>Строительство физкультурно-оздоровительного комплекса в г. Находка</t>
  </si>
  <si>
    <t>Установка универсальной спортивной площадки, мкр Ливадия, МБОУ СОШ № 26, ул. Заречная, 17</t>
  </si>
  <si>
    <t>Строительство физкультурно-оздоровительного комплекса в п. Ливадия, Находкинского городского оруга</t>
  </si>
  <si>
    <t>Плоскостное спортивное сооружение. Комбинированный спортивный комплекс (для игровых видов спорта и тренажерный сектор) СОШ № 22, ул. Юбилейная, 12</t>
  </si>
  <si>
    <t>Плоскостное спортивное сооружение. Универсальная площадка для игровых видов спорта ул. Арсеньева, 23</t>
  </si>
  <si>
    <t>Плоскостное спортивное сооружение. Универсальная площадка для игровых видов спорта ул. Астафьева, 23</t>
  </si>
  <si>
    <t>Плоскостное спортивное сооружение. Комбинированный спортивный комплекс (для игровых видов спорта и тренажерный сектор).СОШ № 2 ул. Нахимовская, 21а</t>
  </si>
  <si>
    <t>Плоскостное спортивное сооружение. Крытая спортивная площадка (атлетический павильон) для гимнастических упражнений. СОШ № 1 "Полюс", ул. Астафьва, 123</t>
  </si>
  <si>
    <t>Плоскостное спортивное сооружение. Универсальная площадка для игровых видов спорта ул. Макарова, 22</t>
  </si>
  <si>
    <t>Плоскостное спортивное сооружение. Комбинированный спортивный комплекс (для игровых видов спорта и тренажерный сектор).ул. Ленинградская, 23</t>
  </si>
  <si>
    <t>Плоскостное спортивное сооружение. Комбинированный спортивный комплекс (для игровых видов спорта и тренажерный сектор) СОШ № 9, ул. Мичурина, 10а</t>
  </si>
  <si>
    <t>Плоскостное спортивное сооружение. Комбинированный спортивный комплекс (для игровых видов спорта и тренажерный сектор) ул. Астафьева, 111а</t>
  </si>
  <si>
    <t>Плоскостное спортивное сооружение. Комбинированный спортивный комплекс (для игровых видов спорта и тренажерный сектор).СОШ № 14, пр-т Мира, 24б</t>
  </si>
  <si>
    <t>Плоскостное спортивное сооружение. Крытая спортивная площадка (атлетический павильон) для гимнастических упражнений. г. Находка, ул. Сенявина, 13</t>
  </si>
  <si>
    <t>Плоскостное спортивное сооружение. Крытая спортивная площадка (атлетический павильон) для гимнастических упражнений. МБОУ СОШ № 11, ул. Арсеньева, 14а</t>
  </si>
  <si>
    <t>Плоскостное спортивное сооружение. Комбинированный спортивный комплекс (для игровых видов спорта и тренажерный сектор) Гимназия № 1, ул. Верхне-Морская, 96</t>
  </si>
  <si>
    <t>Плоскостное спортивное сооружение. Комбинированный спортивный комплекс (для игровых видов спорта и тренажерный сектор).СОШ № 12, пр-т Мира, 10</t>
  </si>
  <si>
    <t>Обеспечение спортивным инвентарем, спортивным оборудованием и спортивными транспортными средствами муниципальных учереждений спортивной направленности</t>
  </si>
  <si>
    <t>Строительство крытого тренировочного катка в г.Находка</t>
  </si>
  <si>
    <t>Плоскостное спортивное сооружение. Комбинированный спортивный комплекс (для игровых видов спорта и тренажерный сектор) ул.Спортивная, 26</t>
  </si>
  <si>
    <t>Плоскостное спортивное сооружение. Комбинированный спортивный комплекс (для игровых видов спорта и тренажерный сектор) ул.Гагарина, 4 (территория городского парка)</t>
  </si>
  <si>
    <t>Плоскостное спортивное сооружение. Крытая спортивная площадка (атлетический павильон) для гимнастических упражнений. г. Находка, ул.Ленинская, 4</t>
  </si>
  <si>
    <t>Плоскостное спортивное сооружение. Крытая спортивная площадка (атлетический павильон) для гимнастических упражнений. г. Находка, ул.Гагарина, 3</t>
  </si>
  <si>
    <t>Плоскостное спортивное сооружение. Крытая спортивная площадка (атлетический павильон) для гимнастических упражнений. СОШ № 4, пер.Школьный, 1</t>
  </si>
  <si>
    <t>2018-2020</t>
  </si>
  <si>
    <t>Контракт заключен 16.08.2019, подрядчик  ООО "Сахгород", цена контракта 1 600 000 руб. , дата завершения работ  30.11.2019; территория подготовлена ждем поступления оборудования</t>
  </si>
  <si>
    <t>ИКЗ: 193250802035325080100100260014299000. Дата заключения контракта 29.07.2019, подрядчик ООО "Партал", цена контракта: 18469904,00 руб., дата завершения работ 13.10.2019   (сроки продлены из-за погодных условий) открытие площадки планируется на 05 ноября</t>
  </si>
  <si>
    <t>Контракт заключен 13.08.2019, подрядчик ООО "Инвест-строй", цена контракта 2352478 руб., дата завершения работ  30.11.2019; территория подготовлена ожидается поступление оборудования</t>
  </si>
  <si>
    <t>Контракт заключен 05.08.2019, на выполнение работ по инженерным изысканиям, подготовке проектной и рабочей документации на объект "Строительство физкультурно-оздоровительного комплекса в г. Находка"  исполнитель ООО "Лотос-тур-проект", цена контракта 5 015 000 руб., срок исполнения контракта  80 календарных дней;   возможно продление  сроков по результатам госэкспртизы</t>
  </si>
  <si>
    <t xml:space="preserve">ИКЗ: 193250801827325080100100310014299000. Дата заключения контракта 02.08.2019, подрядчик ООО "Массис", цена контракта 15110650,00 руб., сроки продлены из-за погодных условий  (планируемая дата завершения работ 21.10.2019) </t>
  </si>
  <si>
    <t>ИКЗ: 32508059858250801001. Аукцион: 27.09.2019. Контракт заключен 19.09.2019. Подрядчик: ИП Партовиев Носирали Кадамалиевич. Цена контракта: 1567370,0 рублей. Срок исполнения контракта 45 календарных дней, территория подготовлена ожидается поступление оборудования</t>
  </si>
  <si>
    <t xml:space="preserve">Доля  из бюджета МО оплачена, из краевого бюджета поступили средства в сумме 1,606 млн.руб. </t>
  </si>
  <si>
    <t>Плоскостное спортивное сооружение. Комбинированный спортивный комплекс (для игровых видов спорта и тренажерный сектор). МБОУ СОШ №8, ул. Садовая, 8</t>
  </si>
  <si>
    <t>Плоскостное спортивное сооружение. Комбинированный спортивный комплекс (для игровых видов спорта и тренажерный сектор).СОШ № 5 ул.Малиновского, 25</t>
  </si>
  <si>
    <t>Проект 1. Современная школа</t>
  </si>
  <si>
    <t>Доля субъектов Российской федерации, в которых обновлено содержание и методы обучения предметной области "Технология" и других предметных областей, %</t>
  </si>
  <si>
    <t>Число созданных новых мест в общеобразовательных организациях, расположенных в сельской местности и поселках городского типа, не менее тыс. мест</t>
  </si>
  <si>
    <t>Число общеобразовательных организаций, расположенных в сельской местности и малых городах, обновивших материально-техническую базу для реализации основных и дополнительных общеобразовательных программ цифрового, естественнонаучного и гуманитарного профилей, тыс. единиц нарастающим итогом к 2018 году</t>
  </si>
  <si>
    <t>Численность обучающихся, охваченных основными и дополнительными общеобразовательными программами цифрового, естественнонаучного и гуманитарного профилей, человек нарастающим итогом к 2018 году</t>
  </si>
  <si>
    <t>Осуществлен отбор инфраструктурных, материально-технических и кадровых ресурсов образовательных организаций, потенциально пригодных для реализации предметной области «Технология» и других предметных областей. Предметная область «Технология» и другие предметные области осваиваются на базе организаций, имеющих высокооснащенные ученико-места, в том числе детских технопарков «Кванториум».</t>
  </si>
  <si>
    <t>2020-2024</t>
  </si>
  <si>
    <t>Строительство 2-х зданий общеобразовательных организаций, в том числе оснащение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t>
  </si>
  <si>
    <t xml:space="preserve">Региональный проект 2. Новые возможности для каждого </t>
  </si>
  <si>
    <t xml:space="preserve">Количество граждан, ежегодно проходящих обучение по программам непрерывного образования (дополнительным образовательным программам и программам профессионального обучения) в образовательных организациях высшего образования, не менее, млн. чел. </t>
  </si>
  <si>
    <t>Региональный проект 3. Успех каждого ребенка</t>
  </si>
  <si>
    <t>Доля детей в возрасте от 5 до 18 лет, охваченных дополнительным образованием, % (от общей численности детей указанного возраста по персонифицированному учету)</t>
  </si>
  <si>
    <t>Число детей, охваченных деятельностью детских технопарков «Кванториум» (мобильных технопарков «Кванториум») и других проектов, направленных на обеспечение доступности дополнительных общеобразовательных программ естественнонаучной и технической направленностей, соответствующих приоритетным направлениям технологического развития Российской Федерации, человек, нарастающим итогом, чел</t>
  </si>
  <si>
    <t>Число участников открытых онлайн-уроков, реализуемых с учетом опыта цикла открытых уроков «Проектория», «Уроки настоящего» или иных аналогичных по возможностям, функциям и результатам проектах, направленных на раннюю профориентацию, тыс. человек</t>
  </si>
  <si>
    <t>Число детей, получивших рекомендации по построению индивидуального учебного плана в соответствии с выбранными профессиональными компетенциями (профессиональными областями деятельности) с учетом реализации проекта «Билет в будущее», нарастающим итогом, человек</t>
  </si>
  <si>
    <t xml:space="preserve">Создание детского технопарка "Кванториум"   </t>
  </si>
  <si>
    <t xml:space="preserve">К 2024 году не менее 0,001 млн. детей приняли участие в открытых онлайн-уроках, реализуемых с учетом опыта цикла открытых уроков "Проектория", направленных на раннюю профориентацию, не менее 0,1 тыс. обучающимся 5-11 классов предоставлены возможности освоения основных общеобразовательных программ по индивидуальному учебному плану, в том числе в сетевой форме, с зачетом результатов освоения ими дополнительных общеобразовательных программ </t>
  </si>
  <si>
    <t>30.09.19 пройдено тестирование (600 участников). После 15.10.19 планируется, что участники получат рекомендации по построению индивидуальных планов</t>
  </si>
  <si>
    <t>Региональный проект 4. Учитель будущего</t>
  </si>
  <si>
    <t>Доля учителей общеобразовательных организаций, вовлеченных в национальную систему профессионального роста педагогических работников, процент (в общей численности учителей муниципального образования)</t>
  </si>
  <si>
    <t>Доля муниципальных общеобразовательных учреждений, обеспечивших деятельность центров непрерывного повышения профессионального мастерства педагогических работников и центров оценки профессионального мастерства и квалификаций педагогов, процент (в общей численности учреждений муниципального образования)</t>
  </si>
  <si>
    <t>Доля педагогических работников, прошедших добровольную независимую оценку профессиональной квалификации, процент (от общей численности педагогических работников муниципального образования)</t>
  </si>
  <si>
    <t xml:space="preserve">Региональный проект 5. Новые возможности для каждого </t>
  </si>
  <si>
    <t>Количество муниципальных общеобразовательных учреждений, в которых внедрена целевая модель цифровой образовательной среды в образовательных организациях, реализующих образовательные программы общего образования, процент</t>
  </si>
  <si>
    <t>Доля обучающихся по программам общего образования, дополнительного образования для детей, для которых формируется цифровой образовательный профиль и индивидуальный план обучения (персональная траектория обучения) с использованием федеральной информационно-сервисной платформы цифровой образовательной среды (федеральных цифровых платформ, информационных систем и ресурсов), между которыми обеспечено информационное взаимодействие, в общем числе обучающихся по указанным программам, %</t>
  </si>
  <si>
    <t>Доля образоват. организаций, реализующих программы общего образования, дополнительного образования детей, осуществляющих образоват. деятельность с использованием федеральной информационно-сервисной платформы цифровой образоват. среды, в общем числе образовательных организаций,%</t>
  </si>
  <si>
    <t>Доля обучающихся по программам общего образования , использующих федеральную информационно-сервисную платформу цифровой образовательной среды для «горизонтального» обучения и неформального образования, в общем числе обучающихся по указанным программам, %</t>
  </si>
  <si>
    <t>Доля педагогических работников общего образования, прошедших повышение квалификации в рамках периодической аттестации в цифровой форме с использованием информационного ресурса «одного окна» («Современная цифровая образовательная среда в Российской Федерации»), в общем числе педагогических работников общего образования, %</t>
  </si>
  <si>
    <t>2018г.</t>
  </si>
  <si>
    <t>Создание условий для подготовки высококвалифицированных педагогических кадров, обладающих актуальными компетенциями в сфере современных технологий, в том числе за счет свободного доступа по принципу "одного окна" для педагогов, обучающихся по образовательным программам высшего образования и дополнительным профессиональным программам, к онлайн-курсам, реализуемым различными организациями, осуществляющими образовательную деятельность</t>
  </si>
  <si>
    <t xml:space="preserve">Создание организационных и технических условий для внедрения и реализации целевой модели цифровой образовательной среды, функционирования федеральной информационно-сервисной платформы цифровой образовательной среды. Обеспечение гарантированного доступа педагогов и обучающихся в общеобразовательных организациях к сети Интернет. К 2024 г. не менее 100 % общеобразовательных организаций Находкинского городского округа обеспечены Интернет-соединением со скоростью соединения не менее 100 Мб/c. </t>
  </si>
  <si>
    <t>Региональный проект 1.  Культурная среда</t>
  </si>
  <si>
    <t>Количество созданных (реконструированных) и капитально отремонтированных объектов организаций культуры, ед. нарастающим итогом</t>
  </si>
  <si>
    <t>Количество организаций культуры, получивших современное оборудование, ед. нарастающим итогом</t>
  </si>
  <si>
    <t>Оснащено образовательных учреждений, всего по краю</t>
  </si>
  <si>
    <t>Оснащение организаций культуры, современным оборудованием</t>
  </si>
  <si>
    <t>Процент выполнения показателя - 100%</t>
  </si>
  <si>
    <t>14 контрактов заключено: 1)251600,00 от 22.05.19 ООО "Азия Мьюзик Компани". 2) 177350,00 от 29.05.19 ООО "Мир музык. инструментов". 3) 74111,00 от 31.05.19 ИП Козлов С.В. 4) 53900,00 от 03.06.19 ИП Татаринцев Ю.В.  5) 47000,00 от 04.06.19 ООО "Промтимакс".  6) 121200,00  от 04.06.19 ИП Рыбалкина Н.И. 7) 165377,00 от 05.06.19 ООО "Инес".   8) 190000,00 от 07.06.19  ИП Илонский В.Д. 9) 3400,00 от 10.06.19 АО "Издательство "Музыка".  10) 10000,00 от 10.06.19 ООО "ПриМФлес" 11) 29598,12 от 13.06.19 ИП Горбачев В.А 12)  3990,00 от 13.06.19 ИП Горбачев В.А.  13) 1449900,00 от 02.08.19  ИП Барсуков А.А.  14) 6159,51 от 02.08.19 ИП Татаринцев Ю.В.   ВСЕ КОНТРАКТЫ ЗАКРЫТЫ.</t>
  </si>
  <si>
    <t>Региональный проект 1. Формирование комфортной городской среды в Приморском крае</t>
  </si>
  <si>
    <t>Реализованы мероприятия по благоуствойству, предусмотренные государственными (муниципальными) программами формирования современной городской среды (количество обустроенных ебщественных пространств), не менее ед. накопительным итогом начиная с 2019 г., ед.</t>
  </si>
  <si>
    <t>Комплексное благоустройство территории сквера по ул. Спортивная, 25,27 в г. Находка</t>
  </si>
  <si>
    <t>Комплексное благоустройство объекта "Сквер "Радуга" в п. Южно-Морской"</t>
  </si>
  <si>
    <t>Благоустройство объекта "Городской парк культуры и отдыха" в г. Находка</t>
  </si>
  <si>
    <t>Региональный проект 2   Обеспечение устойчивого сокращения непригодного для проживания жилищного фонда в Приморском крае</t>
  </si>
  <si>
    <t>Количество квадратных метров, расселенного аварийного жилищного фонда, тыс. кв. метров общей площади</t>
  </si>
  <si>
    <t>Количество граждан, расселенных из аварийного жилищного фонда, тыс. чел.</t>
  </si>
  <si>
    <t>Строительство многоквартирных домов, либо приобретение благоустроенных жилых помещенийв многоквартирных домах /(в том числе домах, строительство которых не завершено) для дальнейшего предоставления нанимателям, возмещение собственникам за изымаемые жилые помещения в аварийном жилищном фонде В 2019-2020 году с учетом финансирования за счет средств Фонда и бюджета ПК мероприятий по переселению граждан из аварийного фонда признанного таковым до 01.01.2017</t>
  </si>
  <si>
    <t>до 01.01.2017</t>
  </si>
  <si>
    <t>2019-2025</t>
  </si>
  <si>
    <t xml:space="preserve">Заключено 24 соглашения об изъятии жилого помещения путем возмещения (выкупа), в Росреестр подано 23 соглашения, исполнено возмещение по 4 соглашениям. Исполнение этапа 2019 планируется до конца 2019 года. </t>
  </si>
  <si>
    <t>Региональный проект 1. Чистый край</t>
  </si>
  <si>
    <t>Передача земельных участков, подлежащих рекультивации в бессрочное пользование Администрации Приморского края</t>
  </si>
  <si>
    <t>Доля населения Российской Федерации, обеспеченного качественной питьевой водой из систем централизованного водоснабжения, %</t>
  </si>
  <si>
    <t>Доля городского населения Российской Федерации, обеспеченного качественной питьевой водой из систем централизованного водоснабжения, %</t>
  </si>
  <si>
    <t>Региональный проект 2  Чистая вода</t>
  </si>
  <si>
    <t>Региональный проект 1. Системные меры по повышению производительности труда</t>
  </si>
  <si>
    <t>Доля медицинских организаций государственной собственности субъекта Российской Федерации и муниципальной собственности (за исключением фельдшерско-акушерских пунктов), подключенных к сети "Интернет", процентов</t>
  </si>
  <si>
    <t>Доля фельдшерско-акушерских пунктов государственной собственности субъекта Российской Федерации и муниципальной собственности, подключенных к сети "Интернет", %</t>
  </si>
  <si>
    <t>Доля образовательных организаций государственной собственности субъекта Российской Федерации и муниципальной собственности, реализующих образовательные программы общего образования и/или среднего профессионального образования, подключенных к сети "Интернет", %</t>
  </si>
  <si>
    <t>Доля органов власти субъекта Российской Федерации, органов местного самоуправления, подключенных к сети "Интернет", %</t>
  </si>
  <si>
    <t>Кол-во подразделений/подведомственных организаций органов муниципального самоуправления, использующих Региональную систему обеспечения градостроительной деятельности при реализации основных полномочий</t>
  </si>
  <si>
    <t>6</t>
  </si>
  <si>
    <t>6.1</t>
  </si>
  <si>
    <t>Доля участковых пунктов полиции,  территориальных органов Росгвардии и подразделений (органов) войск национальной гвардии, в том числе в которых проходят службу лица, имеющие специальные звания полиции, в населенных пунктах с численностью населения от 100 до 1000 человек, подключенных к сети "Интернет", %</t>
  </si>
  <si>
    <t xml:space="preserve">31.12.18
</t>
  </si>
  <si>
    <t>7</t>
  </si>
  <si>
    <t>7.1</t>
  </si>
  <si>
    <t>Доля пожарных частей и пожарных постов в населенных пунктах с численностью населения от 100 до 1000 человек,подключенных к сети "Интернет", %</t>
  </si>
  <si>
    <t>Региональный проект 2.  Цифровое государственное управление</t>
  </si>
  <si>
    <t>Доля взаимодействий граждан и коммерческих организаций с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 осуществляемых в цифровом виде, проценты</t>
  </si>
  <si>
    <t>Региональный проект 1. Улучшение условий ведения предпринимательской деятельности</t>
  </si>
  <si>
    <t>Ежегодное дополнение перечней муниципального имущества, предназначенного для предоставления субъектам малого и среднего предпринимательства, (% прироста)</t>
  </si>
  <si>
    <t>31.11.2018</t>
  </si>
  <si>
    <t>Региональный проект 2. Расширение доступа субъектов МСП к финансовым ресурсам, в том числе к льготному финансированию</t>
  </si>
  <si>
    <t>Количество выдаваемых микрозаймов МФО субъектам МСП, нарастающим итогом, единица</t>
  </si>
  <si>
    <t>Количество субъектов МСП и самозанятых граждан, получивших поддержку в рамках федерального проекта, нарастающим итогом, тысяча единиц</t>
  </si>
  <si>
    <t>Количество субъектов МСП, выведенных на экспорт при поддержке центров (агенств) координации и поддержки экспортно-ориентированных субъектов МСП, нарастающим итогом, единиц</t>
  </si>
  <si>
    <t>Региональный проект 3. Акселерация субъектов малого и среднего предпринимательства</t>
  </si>
  <si>
    <t>Региональный проект 4.  Создание системы поддержки фермеров и развитие сельской кооперации</t>
  </si>
  <si>
    <t>Количество вовлеченных в субъекты МСП, осуществляющие деятельность в сфере сельского хозяйства, в том числе за счет средств государственной поддежки, в рамках федерального проекта "Система поддержки фермеров и развития сельской кооперации", человек</t>
  </si>
  <si>
    <t>Число реализованных проектов субъектов малого и среднего предпринимтельства, получивших поддержку в форме: гарантии, льготного кредита, микрозайма, льготного лизинга, ед.</t>
  </si>
  <si>
    <t>Прирост оборота субъектов малого и среднего предпринимательства, %</t>
  </si>
  <si>
    <t>Количество работников, зарегистрированных в Пенсионном фонде Российской Федерации, фонде социального страхования Российской Федерации, принятых крестьянскими (фермерскими) хозяйствами в году получения грантов "Агростратап", человек</t>
  </si>
  <si>
    <t>Количество принятых членов сельскохозяйственных потребительских кооперетивов (кроме кредитных) из числа субъектов МСП, включая личных подсобных хозяйств и крестьянских (фермерских) хозяйств, в году предоставления государственной поддержки, единиц</t>
  </si>
  <si>
    <t>Региональный проект</t>
  </si>
  <si>
    <t>Количество физических лиц – участников федерального проекта, занятых в сфере малого и среднего предпринимательства, по итогам участия в федеральном проекте, тыс. чел., нарастающим итогом</t>
  </si>
  <si>
    <t>Количество вновь созданных субъектов МСП участниками проекта, тыс. ед., нарастающим итогом</t>
  </si>
  <si>
    <t>Количество человек обученных основам ведения бизнеса, финансовой грамотности и иным навыкам предпринимательской деятельности, тыс. человек, нарастающим итогом</t>
  </si>
  <si>
    <t xml:space="preserve">Количество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 в том числе с привлечением некоммерческих организаций (далее – НКО), нарастающим итогом с 2019 года, млн. единиц </t>
  </si>
  <si>
    <t xml:space="preserve">Доля граждан, положительно оценивших качество услуг психолого-педагогической, методической и консультативной помощи, от общего числа обратившихся за получением услуги, % </t>
  </si>
  <si>
    <t xml:space="preserve">К 2024 г.  не менее 2 тыс. человек  оказаны услуги психолого-педагогической, методической и консультативной помощи родителям (законным представителям) детей в образовательных учреждениях Находкинского городского округа                       </t>
  </si>
  <si>
    <t>Заработная плата педагогов-психологов</t>
  </si>
  <si>
    <t>Среднее значение индекса качества городской среды по Российской Федерации, условная единица</t>
  </si>
  <si>
    <t>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t>
  </si>
  <si>
    <t>Число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чел.</t>
  </si>
  <si>
    <t>К 2024 г. не менее 2 тыс человек оказаны услуги психолого-педагогической, методической и консультативной помощи родителям (законным представителям) детей в образовательных учреждениях Находкинского городского округа</t>
  </si>
  <si>
    <t>Оплата Интернет-трафика</t>
  </si>
  <si>
    <t xml:space="preserve">Строительство многоквартирных домов, либо приобретение благоустроенных жилых помещенийв многоквартирных домах /(в том числе домах, строительство которых не завершено) для дальнейшего предоставления нанимателям, возмещение собственникам за изымаемые жилые помещения в аварийном жилищном фонде </t>
  </si>
  <si>
    <t>Реализация подпрограммы "1000 дворов" Приморского края по Находкинскому городскому округу</t>
  </si>
  <si>
    <t>2.2.</t>
  </si>
  <si>
    <t>2.3.</t>
  </si>
  <si>
    <t>Реализация муниципальной программы "Формирование современной городской среды". Благоустройство территорий общего пользования</t>
  </si>
  <si>
    <t>Заключено 4 контракта на 42,58 млн. руб. с ООО "Мастер" (дата завершения 23 октября 2019 года),  на 21,92 млн. руб. ООО "Сахгород" (дата завершения 1 ноября 2019 года), на 38,03 млн. руб. с ООО " Мастер" (дата завершения 1 декабря 2019 года), на 1,27 млн. руб. ООО "Сахгород" (дата завершения 1 декабря 2019 года) .   Контракты по экспертизе сметной стоимости на 0,57 млн. руб. Контракт на разработку проектной документации с ООО "Лотос-Тур-проект" на 1,03 млн. руб.</t>
  </si>
  <si>
    <t>Проектные работы (Городской парк культуры и отдыха) на сумму 0,59176 млн. руб., проверка сметной документации 0,073 млн. руб., 4,95 млн. руб. - контракт на выполнение работ по  благоустройству объекта "Городской парк культуры и отдыха" в г. Находка (местный бюджет дополнительно к софинансированию федеральных и краевых денежных средств)</t>
  </si>
  <si>
    <t xml:space="preserve">Реализация муниципальной программы «Развитие культуры в Находкинском городском округе» </t>
  </si>
  <si>
    <t>5.1.</t>
  </si>
  <si>
    <t>За 10 месяцев было из бюджета было выделено финансирование в размере 122 т. руб., направленное на поддержку творческих коллективов. Для творческих программ были пошиты костюмы ансамблю «Приморочка» и ансамблю «Багатица». Из краевого бюджета был получен грант в размере 500 тыс. руб.  на поддержку заслуженного коллектива самодеятельного художественного творчества Приморского края, образцового ансамбля народного танца "Журавушка"</t>
  </si>
  <si>
    <t>ИКЗ 193250802000025080100111831834299244 18.06.2019 заключен муниципальный контракт 01203000102190001530001, подрядчик ООО "Массис", цена контракта 15 689 472 руб., дата завершения работ - 30.11.2019</t>
  </si>
  <si>
    <t>ИКЗ 193250802000025080100120600014299244 28.06.2019 заключен муниципальный контракт 012030001021900001600002, подрядчик ООО "Массис", цена контракта 10 058 061,95 руб., контракт завершен</t>
  </si>
  <si>
    <t>1.2</t>
  </si>
  <si>
    <t>1.3</t>
  </si>
  <si>
    <t>Региональный проект. Поддержка семей, имеющих детей</t>
  </si>
  <si>
    <t>ИКЗ: 193250808759825080100100180014110000. Дата заключения контракта 13.05.2019, исполнитель ООО «Смарт Проект» г.Владивосток, цена контракта 2 040 000 руб.., дата завершения работ 11.10.2019.В связи с дополнительными работами срок завершения работ перенесен на 19.11.2019</t>
  </si>
  <si>
    <t xml:space="preserve">ИКЗ :  183250811304725080100100010016419730   Контракт № 01203000102190002080001 от 06.08.2019, исполнитель  ООО "Архибат" г. Владивосток, цена контракта 5811834,35 руб., срок исполнения контракта 80 календарных дней. Разработана проектная документация, направляется на госэксертизу. Потребуются дополнительные сроки для завершения работ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</si>
</sst>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m/yy;@"/>
    <numFmt numFmtId="165" formatCode="#,##0.0"/>
    <numFmt numFmtId="166" formatCode="0.0"/>
    <numFmt numFmtId="167" formatCode="0.000"/>
    <numFmt numFmtId="168" formatCode="#,##0.0000"/>
    <numFmt numFmtId="169" formatCode="0.0000"/>
    <numFmt numFmtId="170" formatCode="#,##0.00000"/>
  </numFmts>
  <fonts count="53" x14ac:knownFonts="1">
    <font>
      <sz val="11"/>
      <color rgb="FF000000"/>
      <name val="Calibri"/>
      <family val="2"/>
      <charset val="204"/>
    </font>
    <font>
      <sz val="16"/>
      <color rgb="FF000000"/>
      <name val="Times New Roman"/>
      <family val="1"/>
      <charset val="204"/>
    </font>
    <font>
      <b/>
      <sz val="16"/>
      <name val="Times New Roman"/>
      <family val="1"/>
      <charset val="204"/>
    </font>
    <font>
      <sz val="15"/>
      <name val="Times New Roman"/>
      <family val="1"/>
      <charset val="204"/>
    </font>
    <font>
      <sz val="15"/>
      <color rgb="FF000000"/>
      <name val="Times New Roman"/>
      <family val="1"/>
      <charset val="204"/>
    </font>
    <font>
      <b/>
      <sz val="16"/>
      <color rgb="FF000000"/>
      <name val="Times New Roman"/>
      <family val="1"/>
      <charset val="204"/>
    </font>
    <font>
      <b/>
      <sz val="15"/>
      <color rgb="FF000000"/>
      <name val="Times New Roman"/>
      <family val="1"/>
      <charset val="204"/>
    </font>
    <font>
      <b/>
      <sz val="15"/>
      <name val="Times New Roman"/>
      <family val="1"/>
      <charset val="204"/>
    </font>
    <font>
      <b/>
      <i/>
      <sz val="15"/>
      <name val="Times New Roman"/>
      <family val="1"/>
      <charset val="204"/>
    </font>
    <font>
      <i/>
      <sz val="14"/>
      <name val="Times New Roman"/>
      <family val="1"/>
      <charset val="204"/>
    </font>
    <font>
      <i/>
      <sz val="15"/>
      <name val="Times New Roman"/>
      <family val="1"/>
      <charset val="204"/>
    </font>
    <font>
      <i/>
      <sz val="15"/>
      <color rgb="FF000000"/>
      <name val="Times New Roman"/>
      <family val="1"/>
      <charset val="204"/>
    </font>
    <font>
      <b/>
      <i/>
      <sz val="16"/>
      <color rgb="FF000000"/>
      <name val="Times New Roman"/>
      <family val="1"/>
      <charset val="204"/>
    </font>
    <font>
      <b/>
      <sz val="14"/>
      <name val="Times New Roman"/>
      <family val="1"/>
      <charset val="204"/>
    </font>
    <font>
      <sz val="14"/>
      <name val="Times New Roman"/>
      <family val="1"/>
      <charset val="204"/>
    </font>
    <font>
      <sz val="11"/>
      <color rgb="FF000000"/>
      <name val="Calibri"/>
      <family val="2"/>
      <charset val="204"/>
    </font>
    <font>
      <b/>
      <sz val="11"/>
      <color rgb="FF000000"/>
      <name val="Calibri"/>
      <family val="2"/>
      <charset val="204"/>
    </font>
    <font>
      <b/>
      <sz val="22"/>
      <name val="Times New Roman"/>
      <family val="1"/>
      <charset val="204"/>
    </font>
    <font>
      <b/>
      <sz val="22"/>
      <color rgb="FF0070C0"/>
      <name val="Times New Roman"/>
      <family val="1"/>
      <charset val="204"/>
    </font>
    <font>
      <b/>
      <sz val="18"/>
      <color rgb="FF000000"/>
      <name val="Times New Roman"/>
      <family val="1"/>
      <charset val="204"/>
    </font>
    <font>
      <b/>
      <sz val="16"/>
      <color theme="1"/>
      <name val="Times New Roman"/>
      <family val="1"/>
      <charset val="204"/>
    </font>
    <font>
      <b/>
      <i/>
      <sz val="15"/>
      <color rgb="FF0070C0"/>
      <name val="Times New Roman"/>
      <family val="1"/>
      <charset val="204"/>
    </font>
    <font>
      <sz val="15"/>
      <color rgb="FF000000"/>
      <name val="Calibri"/>
      <family val="2"/>
      <charset val="204"/>
    </font>
    <font>
      <sz val="16"/>
      <name val="Times New Roman"/>
      <family val="1"/>
      <charset val="204"/>
    </font>
    <font>
      <b/>
      <sz val="18"/>
      <name val="Times New Roman"/>
      <family val="1"/>
      <charset val="204"/>
    </font>
    <font>
      <b/>
      <sz val="20"/>
      <color rgb="FF000000"/>
      <name val="Times New Roman"/>
      <family val="1"/>
      <charset val="204"/>
    </font>
    <font>
      <sz val="18"/>
      <name val="Times New Roman"/>
      <family val="1"/>
      <charset val="204"/>
    </font>
    <font>
      <i/>
      <u/>
      <sz val="24"/>
      <name val="Times New Roman"/>
      <family val="1"/>
      <charset val="204"/>
    </font>
    <font>
      <b/>
      <sz val="20"/>
      <name val="Times New Roman"/>
      <family val="1"/>
      <charset val="204"/>
    </font>
    <font>
      <b/>
      <sz val="20"/>
      <color theme="4" tint="-0.249977111117893"/>
      <name val="Times New Roman"/>
      <family val="1"/>
      <charset val="204"/>
    </font>
    <font>
      <sz val="20"/>
      <color rgb="FF000000"/>
      <name val="Calibri"/>
      <family val="2"/>
      <charset val="204"/>
    </font>
    <font>
      <sz val="22"/>
      <color rgb="FF000000"/>
      <name val="Calibri"/>
      <family val="2"/>
      <charset val="204"/>
    </font>
    <font>
      <i/>
      <sz val="16"/>
      <color rgb="FF000000"/>
      <name val="Times New Roman"/>
      <family val="1"/>
      <charset val="204"/>
    </font>
    <font>
      <i/>
      <sz val="20"/>
      <name val="Times New Roman"/>
      <family val="1"/>
      <charset val="204"/>
    </font>
    <font>
      <b/>
      <i/>
      <sz val="20"/>
      <color rgb="FF0070C0"/>
      <name val="Times New Roman"/>
      <family val="1"/>
      <charset val="204"/>
    </font>
    <font>
      <b/>
      <sz val="20"/>
      <color rgb="FF000000"/>
      <name val="Calibri"/>
      <family val="2"/>
      <charset val="204"/>
    </font>
    <font>
      <sz val="11"/>
      <color rgb="FF000000"/>
      <name val="Times New Roman"/>
      <family val="1"/>
      <charset val="204"/>
    </font>
    <font>
      <sz val="20"/>
      <color rgb="FF000000"/>
      <name val="Times New Roman"/>
      <family val="1"/>
      <charset val="204"/>
    </font>
    <font>
      <b/>
      <sz val="11"/>
      <color rgb="FF000000"/>
      <name val="Times New Roman"/>
      <family val="1"/>
      <charset val="204"/>
    </font>
    <font>
      <i/>
      <sz val="11"/>
      <color rgb="FF000000"/>
      <name val="Times New Roman"/>
      <family val="1"/>
      <charset val="204"/>
    </font>
    <font>
      <b/>
      <i/>
      <sz val="20"/>
      <name val="Times New Roman"/>
      <family val="1"/>
      <charset val="204"/>
    </font>
    <font>
      <i/>
      <sz val="18"/>
      <name val="Times New Roman"/>
      <family val="1"/>
      <charset val="204"/>
    </font>
    <font>
      <i/>
      <sz val="18"/>
      <color rgb="FFFF0000"/>
      <name val="Times New Roman"/>
      <family val="1"/>
      <charset val="204"/>
    </font>
    <font>
      <i/>
      <sz val="18"/>
      <color theme="1"/>
      <name val="Times New Roman"/>
      <family val="1"/>
      <charset val="204"/>
    </font>
    <font>
      <b/>
      <sz val="18"/>
      <color rgb="FFFF0000"/>
      <name val="Times New Roman"/>
      <family val="1"/>
      <charset val="204"/>
    </font>
    <font>
      <b/>
      <sz val="18"/>
      <color theme="1"/>
      <name val="Times New Roman"/>
      <family val="1"/>
      <charset val="204"/>
    </font>
    <font>
      <b/>
      <sz val="24"/>
      <color rgb="FF000000"/>
      <name val="Times New Roman"/>
      <family val="1"/>
      <charset val="204"/>
    </font>
    <font>
      <b/>
      <i/>
      <sz val="11"/>
      <color rgb="FF000000"/>
      <name val="Times New Roman"/>
      <family val="1"/>
      <charset val="204"/>
    </font>
    <font>
      <b/>
      <i/>
      <sz val="18"/>
      <color rgb="FF000000"/>
      <name val="Times New Roman"/>
      <family val="1"/>
      <charset val="204"/>
    </font>
    <font>
      <b/>
      <i/>
      <sz val="20"/>
      <color rgb="FF000000"/>
      <name val="Times New Roman"/>
      <family val="1"/>
      <charset val="204"/>
    </font>
    <font>
      <sz val="24"/>
      <color rgb="FF000000"/>
      <name val="Times New Roman"/>
      <family val="1"/>
      <charset val="204"/>
    </font>
    <font>
      <b/>
      <sz val="20"/>
      <color theme="1"/>
      <name val="Times New Roman"/>
      <family val="1"/>
      <charset val="204"/>
    </font>
    <font>
      <i/>
      <sz val="16"/>
      <name val="Times New Roman"/>
      <family val="1"/>
      <charset val="204"/>
    </font>
  </fonts>
  <fills count="24">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C5E0B4"/>
        <bgColor rgb="FFDAE3F3"/>
      </patternFill>
    </fill>
    <fill>
      <patternFill patternType="solid">
        <fgColor rgb="FFDAE3F3"/>
        <bgColor rgb="FFDEEBF7"/>
      </patternFill>
    </fill>
    <fill>
      <patternFill patternType="solid">
        <fgColor rgb="FFF8CBAD"/>
        <bgColor rgb="FFF4B183"/>
      </patternFill>
    </fill>
    <fill>
      <patternFill patternType="solid">
        <fgColor theme="5" tint="0.59999389629810485"/>
        <bgColor rgb="FFFFFFCC"/>
      </patternFill>
    </fill>
    <fill>
      <patternFill patternType="solid">
        <fgColor rgb="FFFFCCCC"/>
        <bgColor indexed="64"/>
      </patternFill>
    </fill>
    <fill>
      <patternFill patternType="solid">
        <fgColor rgb="FFFFCCCC"/>
        <bgColor rgb="FFFFFFCC"/>
      </patternFill>
    </fill>
    <fill>
      <patternFill patternType="solid">
        <fgColor rgb="FFE3D5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rgb="FFFFFFCC"/>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8CBAD"/>
        <bgColor rgb="FFFFFFCC"/>
      </patternFill>
    </fill>
  </fills>
  <borders count="66">
    <border>
      <left/>
      <right/>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diagonal/>
    </border>
    <border>
      <left/>
      <right style="medium">
        <color auto="1"/>
      </right>
      <top style="medium">
        <color auto="1"/>
      </top>
      <bottom style="medium">
        <color auto="1"/>
      </bottom>
      <diagonal/>
    </border>
    <border>
      <left/>
      <right style="medium">
        <color indexed="64"/>
      </right>
      <top/>
      <bottom style="medium">
        <color auto="1"/>
      </bottom>
      <diagonal/>
    </border>
    <border>
      <left style="medium">
        <color auto="1"/>
      </left>
      <right style="medium">
        <color auto="1"/>
      </right>
      <top/>
      <bottom/>
      <diagonal/>
    </border>
    <border>
      <left style="thin">
        <color auto="1"/>
      </left>
      <right style="thin">
        <color auto="1"/>
      </right>
      <top style="medium">
        <color auto="1"/>
      </top>
      <bottom/>
      <diagonal/>
    </border>
    <border>
      <left/>
      <right/>
      <top style="thin">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style="medium">
        <color indexed="64"/>
      </left>
      <right style="medium">
        <color indexed="64"/>
      </right>
      <top style="medium">
        <color auto="1"/>
      </top>
      <bottom style="thin">
        <color auto="1"/>
      </bottom>
      <diagonal/>
    </border>
    <border>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style="medium">
        <color auto="1"/>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bottom style="medium">
        <color indexed="64"/>
      </bottom>
      <diagonal/>
    </border>
    <border>
      <left/>
      <right style="medium">
        <color auto="1"/>
      </right>
      <top/>
      <bottom style="thin">
        <color indexed="64"/>
      </bottom>
      <diagonal/>
    </border>
    <border>
      <left/>
      <right/>
      <top/>
      <bottom style="thin">
        <color indexed="64"/>
      </bottom>
      <diagonal/>
    </border>
    <border>
      <left/>
      <right style="medium">
        <color indexed="64"/>
      </right>
      <top style="medium">
        <color indexed="64"/>
      </top>
      <bottom style="thin">
        <color auto="1"/>
      </bottom>
      <diagonal/>
    </border>
    <border>
      <left/>
      <right style="medium">
        <color indexed="64"/>
      </right>
      <top style="medium">
        <color indexed="64"/>
      </top>
      <bottom/>
      <diagonal/>
    </border>
    <border>
      <left/>
      <right style="thin">
        <color indexed="64"/>
      </right>
      <top/>
      <bottom style="thin">
        <color indexed="64"/>
      </bottom>
      <diagonal/>
    </border>
    <border>
      <left style="thin">
        <color auto="1"/>
      </left>
      <right/>
      <top/>
      <bottom/>
      <diagonal/>
    </border>
    <border>
      <left style="medium">
        <color indexed="64"/>
      </left>
      <right style="thin">
        <color indexed="64"/>
      </right>
      <top/>
      <bottom style="thin">
        <color rgb="FF000000"/>
      </bottom>
      <diagonal/>
    </border>
    <border>
      <left/>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right style="thin">
        <color auto="1"/>
      </right>
      <top style="thin">
        <color auto="1"/>
      </top>
      <bottom/>
      <diagonal/>
    </border>
    <border>
      <left/>
      <right style="medium">
        <color auto="1"/>
      </right>
      <top style="thin">
        <color auto="1"/>
      </top>
      <bottom style="thin">
        <color auto="1"/>
      </bottom>
      <diagonal/>
    </border>
    <border>
      <left/>
      <right style="medium">
        <color rgb="FF000000"/>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auto="1"/>
      </top>
      <bottom style="thin">
        <color indexed="64"/>
      </bottom>
      <diagonal/>
    </border>
  </borders>
  <cellStyleXfs count="2">
    <xf numFmtId="0" fontId="0" fillId="0" borderId="0"/>
    <xf numFmtId="0" fontId="15" fillId="0" borderId="0"/>
  </cellStyleXfs>
  <cellXfs count="602">
    <xf numFmtId="0" fontId="0" fillId="0" borderId="0" xfId="0"/>
    <xf numFmtId="0" fontId="1" fillId="0" borderId="0" xfId="0" applyFont="1" applyAlignment="1">
      <alignment horizontal="center" vertical="center"/>
    </xf>
    <xf numFmtId="0" fontId="1" fillId="0" borderId="0" xfId="0" applyFont="1"/>
    <xf numFmtId="164" fontId="1" fillId="0" borderId="0" xfId="0" applyNumberFormat="1" applyFont="1"/>
    <xf numFmtId="165" fontId="6" fillId="0" borderId="1" xfId="0" applyNumberFormat="1" applyFont="1" applyBorder="1" applyAlignment="1">
      <alignment horizontal="center" vertical="center"/>
    </xf>
    <xf numFmtId="2" fontId="3" fillId="2" borderId="6" xfId="0" applyNumberFormat="1" applyFont="1" applyFill="1" applyBorder="1" applyAlignment="1">
      <alignment horizontal="center" vertical="center" wrapText="1"/>
    </xf>
    <xf numFmtId="0" fontId="10" fillId="5" borderId="9" xfId="0" applyFont="1" applyFill="1" applyBorder="1" applyAlignment="1">
      <alignment vertical="center" wrapText="1"/>
    </xf>
    <xf numFmtId="0" fontId="5" fillId="5" borderId="1" xfId="0" applyFont="1" applyFill="1" applyBorder="1" applyAlignment="1">
      <alignment vertical="center"/>
    </xf>
    <xf numFmtId="3" fontId="2" fillId="5"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xf>
    <xf numFmtId="3" fontId="2" fillId="5" borderId="10" xfId="0" applyNumberFormat="1" applyFont="1" applyFill="1" applyBorder="1" applyAlignment="1">
      <alignment horizontal="center" vertical="center"/>
    </xf>
    <xf numFmtId="164" fontId="12" fillId="5" borderId="6"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5" fillId="5" borderId="6" xfId="0" applyFont="1" applyFill="1" applyBorder="1" applyAlignment="1">
      <alignment vertical="center"/>
    </xf>
    <xf numFmtId="49" fontId="13" fillId="6" borderId="11" xfId="0" applyNumberFormat="1" applyFont="1" applyFill="1" applyBorder="1" applyAlignment="1">
      <alignment horizontal="center" vertical="center"/>
    </xf>
    <xf numFmtId="0" fontId="7" fillId="6"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13" fillId="6" borderId="5" xfId="0"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top" wrapText="1"/>
    </xf>
    <xf numFmtId="1" fontId="3" fillId="0" borderId="3" xfId="0" applyNumberFormat="1" applyFont="1" applyFill="1" applyBorder="1" applyAlignment="1">
      <alignment horizontal="center" vertical="top" wrapText="1"/>
    </xf>
    <xf numFmtId="1" fontId="3" fillId="0" borderId="3" xfId="0" applyNumberFormat="1" applyFont="1" applyBorder="1" applyAlignment="1">
      <alignment horizontal="center" vertical="top"/>
    </xf>
    <xf numFmtId="1" fontId="3" fillId="0" borderId="3" xfId="0" applyNumberFormat="1" applyFont="1" applyBorder="1" applyAlignment="1">
      <alignment horizontal="center" vertical="top" wrapText="1"/>
    </xf>
    <xf numFmtId="3" fontId="2" fillId="5" borderId="6" xfId="0" applyNumberFormat="1" applyFont="1" applyFill="1" applyBorder="1" applyAlignment="1">
      <alignment horizontal="center" vertical="center"/>
    </xf>
    <xf numFmtId="3" fontId="2" fillId="5" borderId="8" xfId="0" applyNumberFormat="1" applyFont="1" applyFill="1" applyBorder="1" applyAlignment="1">
      <alignment horizontal="center" vertical="center"/>
    </xf>
    <xf numFmtId="0" fontId="10" fillId="5" borderId="7" xfId="0" applyFont="1" applyFill="1" applyBorder="1" applyAlignment="1">
      <alignment vertical="center" wrapText="1"/>
    </xf>
    <xf numFmtId="0" fontId="10" fillId="0" borderId="9" xfId="0" applyFont="1" applyBorder="1" applyAlignment="1">
      <alignment horizontal="center" vertical="center"/>
    </xf>
    <xf numFmtId="164" fontId="11" fillId="0" borderId="9" xfId="0" applyNumberFormat="1" applyFont="1" applyBorder="1" applyAlignment="1">
      <alignment horizontal="center" vertical="center"/>
    </xf>
    <xf numFmtId="0" fontId="0" fillId="0" borderId="0" xfId="0" applyFill="1"/>
    <xf numFmtId="165" fontId="4" fillId="0" borderId="6" xfId="0" applyNumberFormat="1" applyFont="1" applyFill="1" applyBorder="1" applyAlignment="1">
      <alignment horizontal="center" vertical="center"/>
    </xf>
    <xf numFmtId="1" fontId="3" fillId="0" borderId="23" xfId="0" applyNumberFormat="1" applyFont="1" applyBorder="1" applyAlignment="1">
      <alignment horizontal="center" vertical="top"/>
    </xf>
    <xf numFmtId="2" fontId="3" fillId="2"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16" fillId="0" borderId="0" xfId="0" applyFont="1" applyFill="1"/>
    <xf numFmtId="0" fontId="16" fillId="0" borderId="0" xfId="0" applyFont="1"/>
    <xf numFmtId="3" fontId="2" fillId="5" borderId="14" xfId="0" applyNumberFormat="1" applyFont="1" applyFill="1" applyBorder="1" applyAlignment="1">
      <alignment horizontal="center" vertical="center"/>
    </xf>
    <xf numFmtId="0" fontId="10" fillId="0" borderId="27" xfId="0" applyFont="1" applyBorder="1" applyAlignment="1">
      <alignment horizontal="center" vertical="center"/>
    </xf>
    <xf numFmtId="3" fontId="10" fillId="0" borderId="7"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2" fillId="5" borderId="15" xfId="0"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16" xfId="0" applyNumberFormat="1" applyFont="1" applyBorder="1" applyAlignment="1">
      <alignment horizontal="center" vertical="center"/>
    </xf>
    <xf numFmtId="0" fontId="5" fillId="0" borderId="0" xfId="0" applyFont="1" applyAlignment="1">
      <alignment horizontal="right"/>
    </xf>
    <xf numFmtId="0" fontId="1" fillId="0" borderId="6" xfId="0" applyFont="1" applyBorder="1" applyAlignment="1">
      <alignment horizontal="center" vertical="center"/>
    </xf>
    <xf numFmtId="0" fontId="1" fillId="0" borderId="6" xfId="0" applyFont="1" applyBorder="1"/>
    <xf numFmtId="164" fontId="1" fillId="0" borderId="6" xfId="0" applyNumberFormat="1" applyFont="1" applyBorder="1"/>
    <xf numFmtId="0" fontId="1" fillId="0" borderId="7" xfId="0" applyFont="1" applyBorder="1" applyAlignment="1">
      <alignment horizontal="center" vertical="center"/>
    </xf>
    <xf numFmtId="0" fontId="0" fillId="0" borderId="0" xfId="0" applyFont="1"/>
    <xf numFmtId="0" fontId="22" fillId="0" borderId="0" xfId="0" applyFont="1"/>
    <xf numFmtId="165" fontId="6" fillId="0" borderId="6" xfId="0" applyNumberFormat="1" applyFont="1" applyBorder="1" applyAlignment="1">
      <alignment horizontal="center" vertical="center"/>
    </xf>
    <xf numFmtId="0" fontId="5" fillId="12" borderId="6" xfId="0" applyFont="1" applyFill="1" applyBorder="1" applyAlignment="1">
      <alignment horizontal="center" vertical="center"/>
    </xf>
    <xf numFmtId="165" fontId="6" fillId="8" borderId="6" xfId="0" applyNumberFormat="1" applyFont="1" applyFill="1" applyBorder="1" applyAlignment="1">
      <alignment horizontal="center" vertical="center"/>
    </xf>
    <xf numFmtId="0" fontId="4" fillId="9" borderId="6" xfId="0" applyFont="1" applyFill="1" applyBorder="1" applyAlignment="1">
      <alignment horizontal="center" vertical="center" wrapText="1"/>
    </xf>
    <xf numFmtId="1" fontId="3" fillId="0" borderId="4" xfId="0" applyNumberFormat="1" applyFont="1" applyBorder="1" applyAlignment="1">
      <alignment horizontal="center" vertical="top"/>
    </xf>
    <xf numFmtId="1" fontId="3" fillId="0" borderId="20" xfId="0" applyNumberFormat="1" applyFont="1" applyFill="1" applyBorder="1" applyAlignment="1">
      <alignment horizontal="center" vertical="top" wrapText="1"/>
    </xf>
    <xf numFmtId="1" fontId="3" fillId="0" borderId="20" xfId="0" applyNumberFormat="1" applyFont="1" applyBorder="1" applyAlignment="1">
      <alignment horizontal="center" vertical="top" wrapText="1"/>
    </xf>
    <xf numFmtId="165" fontId="6" fillId="0" borderId="25" xfId="0" applyNumberFormat="1" applyFont="1" applyBorder="1" applyAlignment="1">
      <alignment horizontal="center" vertical="center"/>
    </xf>
    <xf numFmtId="165" fontId="6" fillId="0" borderId="7"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wrapText="1"/>
    </xf>
    <xf numFmtId="2" fontId="7" fillId="0" borderId="34"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20" xfId="0" applyFont="1" applyFill="1" applyBorder="1" applyAlignment="1">
      <alignment horizontal="center" vertical="center"/>
    </xf>
    <xf numFmtId="0" fontId="2" fillId="13" borderId="22" xfId="0" applyFont="1" applyFill="1" applyBorder="1" applyAlignment="1">
      <alignment horizontal="center" vertical="center"/>
    </xf>
    <xf numFmtId="165" fontId="6" fillId="11" borderId="9"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 fontId="24" fillId="0" borderId="6" xfId="0" applyNumberFormat="1" applyFont="1" applyFill="1" applyBorder="1" applyAlignment="1">
      <alignment horizontal="center" vertical="center" wrapText="1"/>
    </xf>
    <xf numFmtId="165" fontId="25" fillId="10" borderId="33" xfId="0" applyNumberFormat="1" applyFont="1" applyFill="1" applyBorder="1" applyAlignment="1">
      <alignment horizontal="center" vertical="center"/>
    </xf>
    <xf numFmtId="165" fontId="6" fillId="11" borderId="27" xfId="0" applyNumberFormat="1" applyFont="1" applyFill="1" applyBorder="1" applyAlignment="1">
      <alignment horizontal="center" vertical="center"/>
    </xf>
    <xf numFmtId="2" fontId="24" fillId="11" borderId="9" xfId="0" applyNumberFormat="1" applyFont="1" applyFill="1" applyBorder="1" applyAlignment="1">
      <alignment horizontal="center" vertical="center" wrapText="1"/>
    </xf>
    <xf numFmtId="2" fontId="24" fillId="11" borderId="36" xfId="0" applyNumberFormat="1" applyFont="1" applyFill="1" applyBorder="1" applyAlignment="1">
      <alignment horizontal="center" vertical="center" wrapText="1"/>
    </xf>
    <xf numFmtId="3" fontId="10" fillId="0" borderId="9" xfId="0" applyNumberFormat="1" applyFont="1" applyBorder="1" applyAlignment="1">
      <alignment horizontal="center" vertical="center"/>
    </xf>
    <xf numFmtId="14" fontId="10" fillId="0" borderId="9" xfId="0" applyNumberFormat="1" applyFont="1" applyBorder="1" applyAlignment="1">
      <alignment horizontal="center" vertical="center"/>
    </xf>
    <xf numFmtId="3" fontId="10" fillId="0" borderId="27" xfId="0" applyNumberFormat="1" applyFont="1" applyBorder="1" applyAlignment="1">
      <alignment horizontal="center" vertical="center"/>
    </xf>
    <xf numFmtId="2" fontId="3" fillId="2" borderId="9" xfId="0" applyNumberFormat="1" applyFont="1" applyFill="1" applyBorder="1" applyAlignment="1">
      <alignment horizontal="center" vertical="center" wrapText="1"/>
    </xf>
    <xf numFmtId="2" fontId="3" fillId="2" borderId="36" xfId="0" applyNumberFormat="1" applyFont="1" applyFill="1" applyBorder="1" applyAlignment="1">
      <alignment horizontal="center" vertical="center" wrapText="1"/>
    </xf>
    <xf numFmtId="4" fontId="24" fillId="0" borderId="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xf>
    <xf numFmtId="0" fontId="10" fillId="0" borderId="12" xfId="0" applyFont="1" applyFill="1" applyBorder="1" applyAlignment="1">
      <alignment vertical="center" wrapText="1"/>
    </xf>
    <xf numFmtId="3" fontId="10" fillId="0" borderId="12" xfId="0" applyNumberFormat="1" applyFont="1" applyFill="1" applyBorder="1" applyAlignment="1">
      <alignment horizontal="center" vertical="center"/>
    </xf>
    <xf numFmtId="14" fontId="10" fillId="0" borderId="12" xfId="0" applyNumberFormat="1" applyFont="1" applyFill="1" applyBorder="1" applyAlignment="1">
      <alignment horizontal="center" vertical="center"/>
    </xf>
    <xf numFmtId="2" fontId="24" fillId="11" borderId="8" xfId="0" applyNumberFormat="1" applyFont="1" applyFill="1" applyBorder="1" applyAlignment="1">
      <alignment horizontal="center" vertical="center" wrapText="1"/>
    </xf>
    <xf numFmtId="2" fontId="24" fillId="11" borderId="12" xfId="0" applyNumberFormat="1" applyFont="1" applyFill="1" applyBorder="1" applyAlignment="1">
      <alignment horizontal="center" vertical="center" wrapText="1"/>
    </xf>
    <xf numFmtId="2" fontId="24" fillId="11" borderId="38" xfId="0" applyNumberFormat="1" applyFont="1" applyFill="1" applyBorder="1" applyAlignment="1">
      <alignment horizontal="center" vertical="center" wrapText="1"/>
    </xf>
    <xf numFmtId="2" fontId="26" fillId="11" borderId="6" xfId="0" applyNumberFormat="1" applyFont="1" applyFill="1" applyBorder="1" applyAlignment="1">
      <alignment horizontal="center" vertical="center" wrapText="1"/>
    </xf>
    <xf numFmtId="1" fontId="7" fillId="15" borderId="20" xfId="0" applyNumberFormat="1" applyFont="1" applyFill="1" applyBorder="1" applyAlignment="1">
      <alignment horizontal="center" vertical="top" wrapText="1"/>
    </xf>
    <xf numFmtId="0" fontId="6" fillId="9" borderId="12" xfId="0" applyFont="1" applyFill="1" applyBorder="1" applyAlignment="1">
      <alignment horizontal="center" vertical="center" wrapText="1"/>
    </xf>
    <xf numFmtId="0" fontId="0" fillId="0" borderId="0" xfId="0" applyFill="1" applyAlignment="1">
      <alignment horizontal="left"/>
    </xf>
    <xf numFmtId="49" fontId="10" fillId="0" borderId="31"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17" fillId="16" borderId="20" xfId="0" applyFont="1" applyFill="1" applyBorder="1" applyAlignment="1">
      <alignment horizontal="left" vertical="center"/>
    </xf>
    <xf numFmtId="0" fontId="17" fillId="16" borderId="20" xfId="0" applyFont="1" applyFill="1" applyBorder="1" applyAlignment="1">
      <alignment horizontal="right" vertical="center"/>
    </xf>
    <xf numFmtId="0" fontId="2" fillId="16" borderId="20" xfId="0" applyFont="1" applyFill="1" applyBorder="1" applyAlignment="1">
      <alignment horizontal="center" vertical="center"/>
    </xf>
    <xf numFmtId="0" fontId="31" fillId="0" borderId="0" xfId="0" applyFont="1"/>
    <xf numFmtId="2" fontId="26" fillId="8" borderId="6" xfId="0" applyNumberFormat="1" applyFont="1" applyFill="1" applyBorder="1" applyAlignment="1">
      <alignment horizontal="center" vertical="center"/>
    </xf>
    <xf numFmtId="0" fontId="2" fillId="8" borderId="25" xfId="0" applyFont="1" applyFill="1" applyBorder="1" applyAlignment="1">
      <alignment horizontal="center" vertical="center" wrapText="1"/>
    </xf>
    <xf numFmtId="165" fontId="6" fillId="8" borderId="9" xfId="0" applyNumberFormat="1" applyFont="1" applyFill="1" applyBorder="1" applyAlignment="1">
      <alignment horizontal="center" vertical="center"/>
    </xf>
    <xf numFmtId="2" fontId="24" fillId="8" borderId="9" xfId="0" applyNumberFormat="1" applyFont="1" applyFill="1" applyBorder="1" applyAlignment="1">
      <alignment horizontal="center" vertical="center"/>
    </xf>
    <xf numFmtId="2" fontId="24" fillId="8" borderId="36" xfId="0" applyNumberFormat="1" applyFont="1" applyFill="1" applyBorder="1" applyAlignment="1">
      <alignment horizontal="center" vertical="center"/>
    </xf>
    <xf numFmtId="2" fontId="26" fillId="8" borderId="8" xfId="0" applyNumberFormat="1" applyFont="1" applyFill="1" applyBorder="1" applyAlignment="1">
      <alignment horizontal="center" vertical="center"/>
    </xf>
    <xf numFmtId="2" fontId="24" fillId="8" borderId="12" xfId="0" applyNumberFormat="1" applyFont="1" applyFill="1" applyBorder="1" applyAlignment="1">
      <alignment horizontal="center" vertical="center"/>
    </xf>
    <xf numFmtId="2" fontId="24" fillId="8" borderId="38" xfId="0" applyNumberFormat="1" applyFont="1" applyFill="1" applyBorder="1" applyAlignment="1">
      <alignment horizontal="center" vertical="center"/>
    </xf>
    <xf numFmtId="0" fontId="5" fillId="12" borderId="46" xfId="0" applyFont="1" applyFill="1" applyBorder="1" applyAlignment="1">
      <alignment horizontal="center" vertical="center"/>
    </xf>
    <xf numFmtId="2" fontId="26" fillId="11" borderId="8" xfId="0" applyNumberFormat="1" applyFont="1" applyFill="1" applyBorder="1" applyAlignment="1">
      <alignment horizontal="center" vertical="center" wrapText="1"/>
    </xf>
    <xf numFmtId="2" fontId="32" fillId="0" borderId="0" xfId="0" applyNumberFormat="1" applyFont="1"/>
    <xf numFmtId="164" fontId="32" fillId="0" borderId="0" xfId="0" applyNumberFormat="1" applyFont="1" applyAlignment="1">
      <alignment horizontal="right"/>
    </xf>
    <xf numFmtId="0" fontId="0" fillId="18" borderId="0" xfId="0" applyFill="1"/>
    <xf numFmtId="164" fontId="32" fillId="18" borderId="0" xfId="0" applyNumberFormat="1" applyFont="1" applyFill="1" applyAlignment="1">
      <alignment horizontal="right"/>
    </xf>
    <xf numFmtId="2" fontId="32" fillId="18" borderId="0" xfId="0" applyNumberFormat="1" applyFont="1" applyFill="1"/>
    <xf numFmtId="2" fontId="26" fillId="11" borderId="9" xfId="0" applyNumberFormat="1" applyFont="1" applyFill="1" applyBorder="1" applyAlignment="1">
      <alignment horizontal="center" vertical="center" wrapText="1"/>
    </xf>
    <xf numFmtId="49" fontId="33" fillId="0" borderId="31" xfId="0" applyNumberFormat="1" applyFont="1" applyFill="1" applyBorder="1" applyAlignment="1">
      <alignment horizontal="center" vertical="center"/>
    </xf>
    <xf numFmtId="0" fontId="25" fillId="0" borderId="0" xfId="0" applyFont="1" applyFill="1" applyBorder="1" applyAlignment="1">
      <alignment horizontal="center" vertical="center" wrapText="1"/>
    </xf>
    <xf numFmtId="165" fontId="25" fillId="0" borderId="0" xfId="0" applyNumberFormat="1" applyFont="1" applyFill="1" applyBorder="1" applyAlignment="1">
      <alignment horizontal="center" vertical="center"/>
    </xf>
    <xf numFmtId="0" fontId="34" fillId="0" borderId="0"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5" fillId="0" borderId="0" xfId="0" applyFont="1" applyFill="1"/>
    <xf numFmtId="2" fontId="34" fillId="0" borderId="0" xfId="0" applyNumberFormat="1" applyFont="1" applyFill="1" applyBorder="1" applyAlignment="1">
      <alignment horizontal="center" vertical="center" wrapText="1"/>
    </xf>
    <xf numFmtId="0" fontId="0" fillId="0" borderId="0" xfId="0" applyBorder="1"/>
    <xf numFmtId="0" fontId="0" fillId="18" borderId="0" xfId="0" applyFill="1" applyBorder="1"/>
    <xf numFmtId="164" fontId="32" fillId="18" borderId="0" xfId="0" applyNumberFormat="1" applyFont="1" applyFill="1" applyBorder="1" applyAlignment="1">
      <alignment horizontal="right"/>
    </xf>
    <xf numFmtId="2" fontId="32" fillId="18" borderId="0" xfId="0" applyNumberFormat="1" applyFont="1" applyFill="1" applyBorder="1"/>
    <xf numFmtId="2" fontId="32" fillId="18" borderId="34" xfId="0" applyNumberFormat="1" applyFont="1" applyFill="1" applyBorder="1"/>
    <xf numFmtId="164" fontId="32" fillId="0" borderId="0" xfId="0" applyNumberFormat="1" applyFont="1" applyBorder="1" applyAlignment="1">
      <alignment horizontal="right"/>
    </xf>
    <xf numFmtId="2" fontId="32" fillId="0" borderId="0" xfId="0" applyNumberFormat="1" applyFont="1" applyBorder="1"/>
    <xf numFmtId="2" fontId="34" fillId="0" borderId="34" xfId="0" applyNumberFormat="1" applyFont="1" applyFill="1" applyBorder="1" applyAlignment="1">
      <alignment horizontal="center" vertical="center" wrapText="1"/>
    </xf>
    <xf numFmtId="164" fontId="32" fillId="0" borderId="4" xfId="0" applyNumberFormat="1" applyFont="1" applyBorder="1" applyAlignment="1">
      <alignment horizontal="right"/>
    </xf>
    <xf numFmtId="165" fontId="25" fillId="0" borderId="4" xfId="0" applyNumberFormat="1" applyFont="1" applyFill="1" applyBorder="1" applyAlignment="1">
      <alignment horizontal="center" vertical="center"/>
    </xf>
    <xf numFmtId="2" fontId="34" fillId="0" borderId="4" xfId="0" applyNumberFormat="1" applyFont="1" applyFill="1" applyBorder="1" applyAlignment="1">
      <alignment horizontal="center" vertical="center" wrapText="1"/>
    </xf>
    <xf numFmtId="0" fontId="34" fillId="0" borderId="4" xfId="0" applyFont="1" applyFill="1" applyBorder="1" applyAlignment="1">
      <alignment horizontal="center" vertical="center" wrapText="1"/>
    </xf>
    <xf numFmtId="2" fontId="34" fillId="0" borderId="23" xfId="0" applyNumberFormat="1" applyFont="1" applyFill="1" applyBorder="1" applyAlignment="1">
      <alignment horizontal="center" vertical="center" wrapText="1"/>
    </xf>
    <xf numFmtId="49" fontId="10" fillId="11" borderId="0" xfId="0" applyNumberFormat="1" applyFont="1" applyFill="1" applyBorder="1" applyAlignment="1">
      <alignment horizontal="right" vertical="center"/>
    </xf>
    <xf numFmtId="49" fontId="10" fillId="11" borderId="31" xfId="0" applyNumberFormat="1" applyFont="1" applyFill="1" applyBorder="1" applyAlignment="1">
      <alignment horizontal="right" vertical="center"/>
    </xf>
    <xf numFmtId="49" fontId="10" fillId="11" borderId="39" xfId="0" applyNumberFormat="1" applyFont="1" applyFill="1" applyBorder="1" applyAlignment="1">
      <alignment horizontal="right" vertical="center"/>
    </xf>
    <xf numFmtId="49" fontId="10" fillId="11" borderId="4" xfId="0" applyNumberFormat="1" applyFont="1" applyFill="1" applyBorder="1" applyAlignment="1">
      <alignment horizontal="right" vertical="center"/>
    </xf>
    <xf numFmtId="49" fontId="7" fillId="10" borderId="0" xfId="0" applyNumberFormat="1" applyFont="1" applyFill="1" applyBorder="1" applyAlignment="1">
      <alignment horizontal="center" vertical="center"/>
    </xf>
    <xf numFmtId="49" fontId="8" fillId="10" borderId="0" xfId="0" applyNumberFormat="1" applyFont="1" applyFill="1" applyBorder="1" applyAlignment="1">
      <alignment horizontal="right" vertical="center"/>
    </xf>
    <xf numFmtId="2" fontId="10" fillId="0" borderId="0" xfId="0" applyNumberFormat="1" applyFont="1" applyFill="1" applyBorder="1" applyAlignment="1">
      <alignment horizontal="center" vertical="center" wrapText="1"/>
    </xf>
    <xf numFmtId="2" fontId="10" fillId="0" borderId="34" xfId="0" applyNumberFormat="1" applyFont="1" applyFill="1" applyBorder="1" applyAlignment="1">
      <alignment horizontal="center" vertical="center" wrapText="1"/>
    </xf>
    <xf numFmtId="2" fontId="32" fillId="17" borderId="0" xfId="0" applyNumberFormat="1" applyFont="1" applyFill="1" applyBorder="1"/>
    <xf numFmtId="164" fontId="32" fillId="0" borderId="51" xfId="0" applyNumberFormat="1" applyFont="1" applyBorder="1" applyAlignment="1">
      <alignment horizontal="right"/>
    </xf>
    <xf numFmtId="2" fontId="32" fillId="0" borderId="51" xfId="0" applyNumberFormat="1" applyFont="1" applyBorder="1"/>
    <xf numFmtId="2" fontId="32" fillId="0" borderId="50" xfId="0" applyNumberFormat="1" applyFont="1" applyBorder="1"/>
    <xf numFmtId="49" fontId="10" fillId="11" borderId="31" xfId="0" applyNumberFormat="1" applyFont="1" applyFill="1" applyBorder="1" applyAlignment="1">
      <alignment horizontal="left" vertical="center"/>
    </xf>
    <xf numFmtId="1" fontId="24" fillId="14" borderId="3" xfId="0" applyNumberFormat="1" applyFont="1" applyFill="1" applyBorder="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16" fillId="0" borderId="0" xfId="0" applyFont="1" applyAlignment="1">
      <alignment vertical="center"/>
    </xf>
    <xf numFmtId="0" fontId="16" fillId="0" borderId="0" xfId="0" applyFont="1" applyFill="1" applyAlignment="1">
      <alignment vertical="center"/>
    </xf>
    <xf numFmtId="0" fontId="35" fillId="0" borderId="0" xfId="0" applyFont="1" applyFill="1" applyAlignment="1">
      <alignment vertical="center"/>
    </xf>
    <xf numFmtId="0" fontId="0" fillId="0" borderId="0" xfId="0" applyFill="1" applyAlignment="1">
      <alignment vertical="center"/>
    </xf>
    <xf numFmtId="0" fontId="36" fillId="0" borderId="0" xfId="0" applyFont="1"/>
    <xf numFmtId="0" fontId="36" fillId="0" borderId="0" xfId="0" applyFont="1" applyAlignment="1">
      <alignment vertical="center"/>
    </xf>
    <xf numFmtId="0" fontId="37" fillId="0" borderId="0" xfId="0" applyFont="1" applyAlignment="1">
      <alignment vertical="center"/>
    </xf>
    <xf numFmtId="0" fontId="38" fillId="0" borderId="0" xfId="0" applyFont="1"/>
    <xf numFmtId="0" fontId="38" fillId="0" borderId="0" xfId="0" applyFont="1" applyAlignment="1">
      <alignment vertical="center"/>
    </xf>
    <xf numFmtId="0" fontId="38" fillId="0" borderId="0" xfId="0" applyFont="1" applyFill="1"/>
    <xf numFmtId="0" fontId="38" fillId="0" borderId="0" xfId="0" applyFont="1" applyFill="1" applyAlignment="1">
      <alignment vertical="center"/>
    </xf>
    <xf numFmtId="0" fontId="39" fillId="0" borderId="0" xfId="0" applyFont="1" applyFill="1"/>
    <xf numFmtId="0" fontId="38" fillId="18" borderId="0" xfId="0" applyFont="1" applyFill="1"/>
    <xf numFmtId="0" fontId="25" fillId="0" borderId="0" xfId="0" applyFont="1" applyFill="1"/>
    <xf numFmtId="0" fontId="25" fillId="0" borderId="0" xfId="0" applyFont="1" applyFill="1" applyAlignment="1">
      <alignment vertical="center"/>
    </xf>
    <xf numFmtId="0" fontId="36" fillId="0" borderId="0" xfId="0" applyFont="1" applyFill="1"/>
    <xf numFmtId="0" fontId="36" fillId="0" borderId="0" xfId="0" applyFont="1" applyFill="1" applyAlignment="1">
      <alignment vertical="center"/>
    </xf>
    <xf numFmtId="0" fontId="4" fillId="0" borderId="0" xfId="0" applyFont="1"/>
    <xf numFmtId="0" fontId="4" fillId="0" borderId="0" xfId="0" applyFont="1" applyAlignment="1">
      <alignment vertical="center"/>
    </xf>
    <xf numFmtId="1" fontId="24" fillId="14" borderId="3" xfId="0" applyNumberFormat="1" applyFont="1" applyFill="1" applyBorder="1" applyAlignment="1">
      <alignment horizontal="left" vertical="center"/>
    </xf>
    <xf numFmtId="1" fontId="37" fillId="0" borderId="20" xfId="0" applyNumberFormat="1" applyFont="1" applyBorder="1" applyAlignment="1">
      <alignment horizontal="center" vertical="center" wrapText="1"/>
    </xf>
    <xf numFmtId="1" fontId="37" fillId="0" borderId="22" xfId="0" applyNumberFormat="1" applyFont="1" applyBorder="1" applyAlignment="1">
      <alignment horizontal="center" vertical="center" wrapText="1"/>
    </xf>
    <xf numFmtId="0" fontId="38" fillId="0" borderId="0" xfId="0" applyFont="1" applyBorder="1" applyAlignment="1">
      <alignment vertical="center"/>
    </xf>
    <xf numFmtId="0" fontId="38" fillId="0" borderId="34" xfId="0" applyFont="1" applyBorder="1" applyAlignment="1">
      <alignment vertical="center"/>
    </xf>
    <xf numFmtId="0" fontId="38" fillId="0" borderId="4" xfId="0" applyFont="1" applyBorder="1" applyAlignment="1">
      <alignment vertical="center"/>
    </xf>
    <xf numFmtId="0" fontId="38" fillId="0" borderId="23" xfId="0" applyFont="1" applyBorder="1" applyAlignment="1">
      <alignment vertical="center"/>
    </xf>
    <xf numFmtId="0" fontId="16" fillId="0" borderId="0" xfId="0" applyFont="1" applyBorder="1" applyAlignment="1">
      <alignment vertical="center"/>
    </xf>
    <xf numFmtId="0" fontId="16" fillId="0" borderId="4" xfId="0" applyFont="1" applyBorder="1" applyAlignment="1">
      <alignment vertical="center"/>
    </xf>
    <xf numFmtId="0" fontId="28" fillId="8" borderId="48" xfId="0" applyFont="1" applyFill="1" applyBorder="1" applyAlignment="1">
      <alignment horizontal="center" vertical="center"/>
    </xf>
    <xf numFmtId="0" fontId="28" fillId="8" borderId="52" xfId="0" applyFont="1" applyFill="1" applyBorder="1" applyAlignment="1">
      <alignment horizontal="center" vertical="center"/>
    </xf>
    <xf numFmtId="2" fontId="26" fillId="11" borderId="36" xfId="0" applyNumberFormat="1" applyFont="1" applyFill="1" applyBorder="1" applyAlignment="1">
      <alignment horizontal="center" vertical="center" wrapText="1"/>
    </xf>
    <xf numFmtId="4" fontId="25" fillId="10" borderId="33" xfId="0" applyNumberFormat="1" applyFont="1" applyFill="1" applyBorder="1" applyAlignment="1">
      <alignment horizontal="center" vertical="center"/>
    </xf>
    <xf numFmtId="165" fontId="44" fillId="20" borderId="6" xfId="0" applyNumberFormat="1" applyFont="1" applyFill="1" applyBorder="1" applyAlignment="1">
      <alignment horizontal="center" vertical="center"/>
    </xf>
    <xf numFmtId="14" fontId="45" fillId="20" borderId="6" xfId="0" applyNumberFormat="1" applyFont="1" applyFill="1" applyBorder="1" applyAlignment="1">
      <alignment horizontal="center" vertical="center"/>
    </xf>
    <xf numFmtId="3" fontId="24" fillId="20" borderId="6" xfId="0" applyNumberFormat="1" applyFont="1" applyFill="1" applyBorder="1" applyAlignment="1">
      <alignment horizontal="center" vertical="center"/>
    </xf>
    <xf numFmtId="0" fontId="41" fillId="20" borderId="6" xfId="0" applyFont="1" applyFill="1" applyBorder="1" applyAlignment="1">
      <alignment vertical="center" wrapText="1"/>
    </xf>
    <xf numFmtId="0" fontId="42" fillId="0" borderId="6" xfId="0" applyFont="1" applyBorder="1" applyAlignment="1">
      <alignment horizontal="center" vertical="center"/>
    </xf>
    <xf numFmtId="14" fontId="43" fillId="0" borderId="6" xfId="0" applyNumberFormat="1" applyFont="1" applyFill="1" applyBorder="1" applyAlignment="1">
      <alignment horizontal="center" vertical="center"/>
    </xf>
    <xf numFmtId="3" fontId="41" fillId="0" borderId="6" xfId="0" applyNumberFormat="1" applyFont="1" applyBorder="1" applyAlignment="1">
      <alignment horizontal="center" vertical="center"/>
    </xf>
    <xf numFmtId="0" fontId="5" fillId="5" borderId="12" xfId="0" applyFont="1" applyFill="1" applyBorder="1" applyAlignment="1">
      <alignment vertical="center"/>
    </xf>
    <xf numFmtId="165" fontId="44" fillId="20" borderId="12" xfId="0" applyNumberFormat="1" applyFont="1" applyFill="1" applyBorder="1" applyAlignment="1">
      <alignment horizontal="center" vertical="center"/>
    </xf>
    <xf numFmtId="14" fontId="45" fillId="20" borderId="12" xfId="0" applyNumberFormat="1" applyFont="1" applyFill="1" applyBorder="1" applyAlignment="1">
      <alignment horizontal="center" vertical="center"/>
    </xf>
    <xf numFmtId="3" fontId="24" fillId="20" borderId="12" xfId="0" applyNumberFormat="1" applyFont="1" applyFill="1" applyBorder="1" applyAlignment="1">
      <alignment horizontal="center" vertical="center"/>
    </xf>
    <xf numFmtId="0" fontId="41" fillId="20" borderId="9" xfId="0" applyFont="1" applyFill="1" applyBorder="1" applyAlignment="1">
      <alignment vertical="center" wrapText="1"/>
    </xf>
    <xf numFmtId="0" fontId="42" fillId="0" borderId="9" xfId="0" applyFont="1" applyBorder="1" applyAlignment="1">
      <alignment horizontal="center" vertical="center"/>
    </xf>
    <xf numFmtId="14" fontId="43" fillId="0" borderId="9" xfId="0" applyNumberFormat="1" applyFont="1" applyFill="1" applyBorder="1" applyAlignment="1">
      <alignment horizontal="center" vertical="center"/>
    </xf>
    <xf numFmtId="3" fontId="41" fillId="0" borderId="9" xfId="0" applyNumberFormat="1" applyFont="1" applyBorder="1" applyAlignment="1">
      <alignment horizontal="center" vertical="center"/>
    </xf>
    <xf numFmtId="3" fontId="24" fillId="20" borderId="6" xfId="0" applyNumberFormat="1" applyFont="1" applyFill="1" applyBorder="1" applyAlignment="1">
      <alignment horizontal="left" vertical="center"/>
    </xf>
    <xf numFmtId="3" fontId="24" fillId="20" borderId="12" xfId="0" applyNumberFormat="1" applyFont="1" applyFill="1" applyBorder="1" applyAlignment="1">
      <alignment horizontal="left" vertical="center"/>
    </xf>
    <xf numFmtId="165" fontId="25" fillId="10" borderId="18" xfId="0" applyNumberFormat="1" applyFont="1" applyFill="1" applyBorder="1" applyAlignment="1">
      <alignment horizontal="center" vertical="center"/>
    </xf>
    <xf numFmtId="49" fontId="7" fillId="10" borderId="32" xfId="0" applyNumberFormat="1" applyFont="1" applyFill="1" applyBorder="1" applyAlignment="1">
      <alignment horizontal="center" vertical="center"/>
    </xf>
    <xf numFmtId="165" fontId="6" fillId="0" borderId="32"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2" fontId="7" fillId="0" borderId="32" xfId="0" applyNumberFormat="1" applyFont="1" applyFill="1" applyBorder="1" applyAlignment="1">
      <alignment horizontal="center" vertical="center" wrapText="1"/>
    </xf>
    <xf numFmtId="2" fontId="7" fillId="0" borderId="53" xfId="0" applyNumberFormat="1" applyFont="1" applyFill="1" applyBorder="1" applyAlignment="1">
      <alignment horizontal="center" vertical="center" wrapText="1"/>
    </xf>
    <xf numFmtId="0" fontId="46" fillId="0" borderId="0" xfId="0" applyFont="1" applyFill="1" applyAlignment="1">
      <alignment vertical="center"/>
    </xf>
    <xf numFmtId="4" fontId="25" fillId="10" borderId="18" xfId="0" applyNumberFormat="1" applyFont="1" applyFill="1" applyBorder="1" applyAlignment="1">
      <alignment horizontal="center" vertical="center"/>
    </xf>
    <xf numFmtId="49" fontId="7" fillId="10" borderId="30" xfId="0" applyNumberFormat="1" applyFont="1" applyFill="1" applyBorder="1" applyAlignment="1">
      <alignment horizontal="center" vertical="center"/>
    </xf>
    <xf numFmtId="49" fontId="7" fillId="10" borderId="31" xfId="0" applyNumberFormat="1" applyFont="1" applyFill="1" applyBorder="1" applyAlignment="1">
      <alignment horizontal="center" vertical="center"/>
    </xf>
    <xf numFmtId="165" fontId="6" fillId="11" borderId="9" xfId="0" applyNumberFormat="1" applyFont="1" applyFill="1" applyBorder="1" applyAlignment="1">
      <alignment horizontal="center" vertical="center"/>
    </xf>
    <xf numFmtId="3" fontId="41" fillId="0" borderId="9" xfId="0" applyNumberFormat="1" applyFont="1" applyFill="1" applyBorder="1" applyAlignment="1">
      <alignment horizontal="center" vertical="center"/>
    </xf>
    <xf numFmtId="3" fontId="41" fillId="0" borderId="36" xfId="0" applyNumberFormat="1" applyFont="1" applyBorder="1" applyAlignment="1">
      <alignment horizontal="center" vertical="center"/>
    </xf>
    <xf numFmtId="3" fontId="24" fillId="0" borderId="6" xfId="0" applyNumberFormat="1" applyFont="1" applyFill="1" applyBorder="1" applyAlignment="1">
      <alignment horizontal="center" vertical="center"/>
    </xf>
    <xf numFmtId="3" fontId="24" fillId="20" borderId="8" xfId="0" applyNumberFormat="1" applyFont="1" applyFill="1" applyBorder="1" applyAlignment="1">
      <alignment horizontal="center" vertical="center"/>
    </xf>
    <xf numFmtId="3" fontId="41" fillId="0" borderId="6" xfId="0" applyNumberFormat="1" applyFont="1" applyFill="1" applyBorder="1" applyAlignment="1">
      <alignment horizontal="center" vertical="center"/>
    </xf>
    <xf numFmtId="3" fontId="41" fillId="0" borderId="8" xfId="0" applyNumberFormat="1" applyFont="1" applyBorder="1" applyAlignment="1">
      <alignment horizontal="center" vertical="center"/>
    </xf>
    <xf numFmtId="3" fontId="24" fillId="0" borderId="12" xfId="0" applyNumberFormat="1" applyFont="1" applyFill="1" applyBorder="1" applyAlignment="1">
      <alignment horizontal="center" vertical="center"/>
    </xf>
    <xf numFmtId="3" fontId="24" fillId="20" borderId="38" xfId="0" applyNumberFormat="1" applyFont="1" applyFill="1" applyBorder="1" applyAlignment="1">
      <alignment horizontal="center" vertical="center"/>
    </xf>
    <xf numFmtId="14" fontId="41" fillId="0" borderId="9" xfId="0" applyNumberFormat="1" applyFont="1" applyFill="1" applyBorder="1" applyAlignment="1">
      <alignment horizontal="center" vertical="center"/>
    </xf>
    <xf numFmtId="14" fontId="24" fillId="20" borderId="6" xfId="0" applyNumberFormat="1" applyFont="1" applyFill="1" applyBorder="1" applyAlignment="1">
      <alignment horizontal="center" vertical="center"/>
    </xf>
    <xf numFmtId="14" fontId="41" fillId="0" borderId="6" xfId="0" applyNumberFormat="1" applyFont="1" applyFill="1" applyBorder="1" applyAlignment="1">
      <alignment horizontal="center" vertical="center"/>
    </xf>
    <xf numFmtId="14" fontId="24" fillId="20" borderId="12" xfId="0" applyNumberFormat="1" applyFont="1" applyFill="1" applyBorder="1" applyAlignment="1">
      <alignment horizontal="center" vertical="center"/>
    </xf>
    <xf numFmtId="1" fontId="37" fillId="15" borderId="20" xfId="0" applyNumberFormat="1" applyFont="1" applyFill="1" applyBorder="1" applyAlignment="1">
      <alignment horizontal="center" vertical="center" wrapText="1"/>
    </xf>
    <xf numFmtId="4" fontId="6" fillId="0" borderId="1" xfId="0" applyNumberFormat="1" applyFont="1" applyBorder="1" applyAlignment="1">
      <alignment horizontal="center" vertical="center"/>
    </xf>
    <xf numFmtId="4" fontId="4" fillId="2"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4" fontId="4" fillId="0" borderId="6" xfId="0" applyNumberFormat="1" applyFont="1" applyFill="1" applyBorder="1" applyAlignment="1">
      <alignment horizontal="center" vertical="center"/>
    </xf>
    <xf numFmtId="4" fontId="3" fillId="2" borderId="6" xfId="0" applyNumberFormat="1" applyFont="1" applyFill="1" applyBorder="1" applyAlignment="1">
      <alignment horizontal="center" vertical="center" wrapText="1"/>
    </xf>
    <xf numFmtId="4" fontId="6" fillId="2" borderId="6"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xf>
    <xf numFmtId="4" fontId="6" fillId="0" borderId="6" xfId="0" applyNumberFormat="1" applyFont="1" applyFill="1" applyBorder="1" applyAlignment="1">
      <alignment horizontal="center" vertical="center"/>
    </xf>
    <xf numFmtId="4" fontId="10" fillId="0" borderId="7" xfId="0" applyNumberFormat="1" applyFont="1" applyBorder="1" applyAlignment="1">
      <alignment horizontal="center" vertical="center"/>
    </xf>
    <xf numFmtId="4" fontId="10" fillId="0" borderId="28" xfId="0" applyNumberFormat="1" applyFont="1" applyBorder="1" applyAlignment="1">
      <alignment horizontal="center" vertical="center"/>
    </xf>
    <xf numFmtId="4" fontId="3" fillId="2" borderId="8" xfId="0" applyNumberFormat="1" applyFont="1" applyFill="1" applyBorder="1" applyAlignment="1">
      <alignment horizontal="center" vertical="center" wrapText="1"/>
    </xf>
    <xf numFmtId="4" fontId="2" fillId="5" borderId="6" xfId="0" applyNumberFormat="1" applyFont="1" applyFill="1" applyBorder="1" applyAlignment="1">
      <alignment horizontal="center" vertical="center"/>
    </xf>
    <xf numFmtId="4" fontId="2" fillId="5" borderId="14" xfId="0" applyNumberFormat="1" applyFont="1" applyFill="1" applyBorder="1" applyAlignment="1">
      <alignment horizontal="center" vertical="center"/>
    </xf>
    <xf numFmtId="4" fontId="2" fillId="5" borderId="8"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xf>
    <xf numFmtId="4" fontId="10" fillId="0" borderId="40" xfId="0" applyNumberFormat="1" applyFont="1" applyFill="1" applyBorder="1" applyAlignment="1">
      <alignment horizontal="center" vertical="center"/>
    </xf>
    <xf numFmtId="4" fontId="3" fillId="2" borderId="12" xfId="0" applyNumberFormat="1" applyFont="1" applyFill="1" applyBorder="1" applyAlignment="1">
      <alignment horizontal="center" vertical="center" wrapText="1"/>
    </xf>
    <xf numFmtId="4" fontId="3" fillId="2" borderId="38" xfId="0" applyNumberFormat="1" applyFont="1" applyFill="1" applyBorder="1" applyAlignment="1">
      <alignment horizontal="center" vertical="center" wrapText="1"/>
    </xf>
    <xf numFmtId="4" fontId="24" fillId="8" borderId="6" xfId="0" applyNumberFormat="1" applyFont="1" applyFill="1" applyBorder="1" applyAlignment="1">
      <alignment horizontal="center" vertical="center"/>
    </xf>
    <xf numFmtId="4" fontId="24" fillId="8" borderId="8" xfId="0" applyNumberFormat="1" applyFont="1" applyFill="1" applyBorder="1" applyAlignment="1">
      <alignment horizontal="center" vertical="center"/>
    </xf>
    <xf numFmtId="4" fontId="23" fillId="8" borderId="6" xfId="0" applyNumberFormat="1" applyFont="1" applyFill="1" applyBorder="1" applyAlignment="1">
      <alignment horizontal="center" vertical="center"/>
    </xf>
    <xf numFmtId="4" fontId="3" fillId="9" borderId="6" xfId="0" applyNumberFormat="1" applyFont="1" applyFill="1" applyBorder="1" applyAlignment="1">
      <alignment horizontal="center" vertical="center" wrapText="1"/>
    </xf>
    <xf numFmtId="4" fontId="2" fillId="8" borderId="12" xfId="0" applyNumberFormat="1" applyFont="1" applyFill="1" applyBorder="1" applyAlignment="1">
      <alignment horizontal="center" vertical="center"/>
    </xf>
    <xf numFmtId="4" fontId="7" fillId="9" borderId="12" xfId="0" applyNumberFormat="1" applyFont="1" applyFill="1" applyBorder="1" applyAlignment="1">
      <alignment horizontal="center" vertical="center" wrapText="1"/>
    </xf>
    <xf numFmtId="4" fontId="3" fillId="9" borderId="8" xfId="0" applyNumberFormat="1" applyFont="1" applyFill="1" applyBorder="1" applyAlignment="1">
      <alignment horizontal="center" vertical="center" wrapText="1"/>
    </xf>
    <xf numFmtId="4" fontId="7" fillId="9" borderId="38" xfId="0" applyNumberFormat="1" applyFont="1" applyFill="1" applyBorder="1" applyAlignment="1">
      <alignment horizontal="center" vertical="center" wrapText="1"/>
    </xf>
    <xf numFmtId="4" fontId="1" fillId="0" borderId="6" xfId="0" applyNumberFormat="1" applyFont="1" applyBorder="1"/>
    <xf numFmtId="49" fontId="7" fillId="0" borderId="39" xfId="0" applyNumberFormat="1" applyFont="1" applyFill="1" applyBorder="1" applyAlignment="1">
      <alignment horizontal="center" vertical="center"/>
    </xf>
    <xf numFmtId="0" fontId="19" fillId="0" borderId="4" xfId="0" applyFont="1" applyFill="1" applyBorder="1" applyAlignment="1">
      <alignment horizontal="center" vertical="center" wrapText="1"/>
    </xf>
    <xf numFmtId="165"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7" fillId="0" borderId="23" xfId="0" applyNumberFormat="1" applyFont="1" applyFill="1" applyBorder="1" applyAlignment="1">
      <alignment horizontal="center" vertical="center" wrapText="1"/>
    </xf>
    <xf numFmtId="0" fontId="39" fillId="0" borderId="0" xfId="0" applyFont="1"/>
    <xf numFmtId="0" fontId="47" fillId="0" borderId="0" xfId="0" applyFont="1"/>
    <xf numFmtId="0" fontId="47" fillId="0" borderId="0" xfId="0" applyFont="1" applyFill="1"/>
    <xf numFmtId="2" fontId="48" fillId="0" borderId="0" xfId="0" applyNumberFormat="1" applyFont="1"/>
    <xf numFmtId="2" fontId="48" fillId="18" borderId="0" xfId="0" applyNumberFormat="1" applyFont="1" applyFill="1"/>
    <xf numFmtId="0" fontId="49" fillId="0" borderId="0" xfId="0" applyFont="1" applyFill="1"/>
    <xf numFmtId="164" fontId="32" fillId="18" borderId="0" xfId="0" applyNumberFormat="1" applyFont="1" applyFill="1" applyBorder="1" applyAlignment="1">
      <alignment horizontal="center" vertical="center" wrapText="1"/>
    </xf>
    <xf numFmtId="4" fontId="26" fillId="0" borderId="8" xfId="0" applyNumberFormat="1" applyFont="1" applyFill="1" applyBorder="1" applyAlignment="1">
      <alignment horizontal="center" vertical="center" wrapText="1"/>
    </xf>
    <xf numFmtId="0" fontId="36" fillId="15" borderId="0" xfId="0" applyFont="1" applyFill="1" applyAlignment="1">
      <alignment vertical="center"/>
    </xf>
    <xf numFmtId="0" fontId="0" fillId="15" borderId="0" xfId="0" applyFill="1" applyAlignment="1">
      <alignment vertical="center"/>
    </xf>
    <xf numFmtId="0" fontId="50" fillId="15" borderId="0" xfId="0" applyFont="1" applyFill="1" applyAlignment="1">
      <alignment vertical="center"/>
    </xf>
    <xf numFmtId="2" fontId="32" fillId="18" borderId="0" xfId="0" applyNumberFormat="1" applyFont="1" applyFill="1" applyAlignment="1">
      <alignment horizontal="right"/>
    </xf>
    <xf numFmtId="2" fontId="32" fillId="0" borderId="0" xfId="0" applyNumberFormat="1" applyFont="1" applyAlignment="1">
      <alignment horizontal="right"/>
    </xf>
    <xf numFmtId="0" fontId="25" fillId="19" borderId="0" xfId="0" applyFont="1" applyFill="1" applyAlignment="1">
      <alignment horizontal="right" vertical="center"/>
    </xf>
    <xf numFmtId="0" fontId="3" fillId="0" borderId="16" xfId="0" applyFont="1" applyFill="1" applyBorder="1" applyAlignment="1">
      <alignment horizontal="center" vertical="center" wrapText="1"/>
    </xf>
    <xf numFmtId="49" fontId="14" fillId="2" borderId="17" xfId="0" applyNumberFormat="1" applyFont="1" applyFill="1" applyBorder="1" applyAlignment="1">
      <alignment horizontal="center" vertical="center"/>
    </xf>
    <xf numFmtId="165" fontId="4" fillId="0" borderId="16"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wrapText="1"/>
    </xf>
    <xf numFmtId="4" fontId="24" fillId="0" borderId="10" xfId="0" applyNumberFormat="1" applyFont="1" applyFill="1" applyBorder="1" applyAlignment="1">
      <alignment horizontal="center" vertical="center" wrapText="1"/>
    </xf>
    <xf numFmtId="166" fontId="3" fillId="21" borderId="6" xfId="0" applyNumberFormat="1" applyFont="1" applyFill="1" applyBorder="1" applyAlignment="1">
      <alignment horizontal="center" vertical="center" wrapText="1"/>
    </xf>
    <xf numFmtId="2" fontId="3" fillId="21" borderId="6"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166" fontId="3" fillId="0" borderId="6" xfId="0" applyNumberFormat="1" applyFont="1" applyFill="1" applyBorder="1" applyAlignment="1">
      <alignment horizontal="center" vertical="center" wrapText="1"/>
    </xf>
    <xf numFmtId="167" fontId="3" fillId="21" borderId="6" xfId="0" applyNumberFormat="1" applyFont="1" applyFill="1" applyBorder="1" applyAlignment="1">
      <alignment horizontal="center" vertical="center" wrapText="1"/>
    </xf>
    <xf numFmtId="167"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14" fontId="5" fillId="5" borderId="6" xfId="0" applyNumberFormat="1" applyFont="1" applyFill="1" applyBorder="1" applyAlignment="1">
      <alignment horizontal="center" vertical="center"/>
    </xf>
    <xf numFmtId="4" fontId="2" fillId="5" borderId="7" xfId="0" applyNumberFormat="1" applyFont="1" applyFill="1" applyBorder="1" applyAlignment="1">
      <alignment horizontal="center" vertical="center"/>
    </xf>
    <xf numFmtId="4" fontId="12" fillId="5" borderId="7" xfId="0" applyNumberFormat="1" applyFont="1" applyFill="1" applyBorder="1" applyAlignment="1">
      <alignment horizontal="center" vertical="center"/>
    </xf>
    <xf numFmtId="4" fontId="2" fillId="5" borderId="28" xfId="0" applyNumberFormat="1" applyFont="1" applyFill="1" applyBorder="1" applyAlignment="1">
      <alignment horizontal="center" vertical="center"/>
    </xf>
    <xf numFmtId="0" fontId="23" fillId="0" borderId="6" xfId="0" applyFont="1" applyBorder="1" applyAlignment="1">
      <alignment horizontal="center" vertical="center"/>
    </xf>
    <xf numFmtId="14" fontId="10" fillId="22" borderId="29" xfId="0" applyNumberFormat="1" applyFont="1" applyFill="1" applyBorder="1" applyAlignment="1">
      <alignment horizontal="center" vertical="center"/>
    </xf>
    <xf numFmtId="0" fontId="23" fillId="0" borderId="29" xfId="0" applyFont="1" applyBorder="1" applyAlignment="1">
      <alignment horizontal="center" vertical="center"/>
    </xf>
    <xf numFmtId="3" fontId="10" fillId="22" borderId="7" xfId="0" applyNumberFormat="1" applyFont="1" applyFill="1" applyBorder="1" applyAlignment="1">
      <alignment horizontal="center" vertical="center"/>
    </xf>
    <xf numFmtId="14" fontId="10" fillId="22" borderId="54" xfId="0" applyNumberFormat="1" applyFont="1" applyFill="1" applyBorder="1" applyAlignment="1">
      <alignment horizontal="center" vertical="center"/>
    </xf>
    <xf numFmtId="3" fontId="10" fillId="22" borderId="54" xfId="0" applyNumberFormat="1" applyFont="1" applyFill="1" applyBorder="1" applyAlignment="1">
      <alignment horizontal="center" vertical="center"/>
    </xf>
    <xf numFmtId="3" fontId="10" fillId="0" borderId="54" xfId="0" applyNumberFormat="1" applyFont="1" applyBorder="1" applyAlignment="1">
      <alignment horizontal="center" vertical="center"/>
    </xf>
    <xf numFmtId="3" fontId="52" fillId="0" borderId="54" xfId="0" applyNumberFormat="1" applyFont="1" applyBorder="1" applyAlignment="1">
      <alignment horizontal="center" vertical="center"/>
    </xf>
    <xf numFmtId="3" fontId="10" fillId="0" borderId="51" xfId="0" applyNumberFormat="1"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3" fontId="10" fillId="0" borderId="6" xfId="0" applyNumberFormat="1" applyFont="1" applyBorder="1" applyAlignment="1">
      <alignment horizontal="center" vertical="center"/>
    </xf>
    <xf numFmtId="14" fontId="10" fillId="0" borderId="6" xfId="0" applyNumberFormat="1" applyFont="1" applyBorder="1" applyAlignment="1">
      <alignment horizontal="center" vertical="center"/>
    </xf>
    <xf numFmtId="3" fontId="10" fillId="0" borderId="14" xfId="0" applyNumberFormat="1" applyFont="1" applyBorder="1" applyAlignment="1">
      <alignment horizontal="center" vertical="center"/>
    </xf>
    <xf numFmtId="165" fontId="10" fillId="21" borderId="9" xfId="0" applyNumberFormat="1" applyFont="1" applyFill="1" applyBorder="1" applyAlignment="1">
      <alignment horizontal="center" vertical="center"/>
    </xf>
    <xf numFmtId="165" fontId="10" fillId="0" borderId="9" xfId="0" applyNumberFormat="1" applyFont="1" applyBorder="1" applyAlignment="1">
      <alignment horizontal="center" vertical="center"/>
    </xf>
    <xf numFmtId="165" fontId="2" fillId="5" borderId="6" xfId="0" applyNumberFormat="1" applyFont="1" applyFill="1" applyBorder="1" applyAlignment="1">
      <alignment horizontal="center" vertical="center"/>
    </xf>
    <xf numFmtId="165" fontId="2" fillId="5" borderId="14" xfId="0" applyNumberFormat="1" applyFont="1" applyFill="1" applyBorder="1" applyAlignment="1">
      <alignment horizontal="center" vertical="center"/>
    </xf>
    <xf numFmtId="4" fontId="24" fillId="0" borderId="7" xfId="0" applyNumberFormat="1" applyFont="1" applyFill="1" applyBorder="1" applyAlignment="1">
      <alignment horizontal="center" vertical="center" wrapText="1"/>
    </xf>
    <xf numFmtId="166" fontId="7" fillId="21" borderId="6" xfId="0" applyNumberFormat="1" applyFont="1" applyFill="1" applyBorder="1" applyAlignment="1">
      <alignment horizontal="center" vertical="center" wrapText="1"/>
    </xf>
    <xf numFmtId="167" fontId="7" fillId="21" borderId="1" xfId="0" applyNumberFormat="1" applyFont="1" applyFill="1" applyBorder="1" applyAlignment="1">
      <alignment horizontal="center" vertical="center" wrapText="1"/>
    </xf>
    <xf numFmtId="2" fontId="7" fillId="21"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6" fontId="7" fillId="21" borderId="1" xfId="0" applyNumberFormat="1" applyFont="1" applyFill="1" applyBorder="1" applyAlignment="1">
      <alignment horizontal="center" vertical="center" wrapText="1"/>
    </xf>
    <xf numFmtId="2" fontId="7" fillId="21" borderId="6"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wrapText="1"/>
    </xf>
    <xf numFmtId="2" fontId="26" fillId="21" borderId="6"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49" fontId="14" fillId="2" borderId="13" xfId="0" applyNumberFormat="1" applyFont="1" applyFill="1" applyBorder="1" applyAlignment="1">
      <alignment horizontal="center" vertical="center"/>
    </xf>
    <xf numFmtId="49" fontId="14" fillId="2" borderId="17" xfId="0" applyNumberFormat="1" applyFont="1" applyFill="1" applyBorder="1" applyAlignment="1">
      <alignment horizontal="center" vertical="center"/>
    </xf>
    <xf numFmtId="49" fontId="14" fillId="2" borderId="11"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0" fillId="0" borderId="16" xfId="0" applyNumberFormat="1" applyBorder="1" applyAlignment="1">
      <alignment horizontal="center" vertical="center" wrapText="1"/>
    </xf>
    <xf numFmtId="4" fontId="0" fillId="0" borderId="7" xfId="0" applyNumberFormat="1" applyBorder="1" applyAlignment="1">
      <alignment horizontal="center" vertical="center" wrapText="1"/>
    </xf>
    <xf numFmtId="49" fontId="9" fillId="5" borderId="11" xfId="0" applyNumberFormat="1" applyFont="1" applyFill="1" applyBorder="1" applyAlignment="1">
      <alignment horizontal="center" vertical="center"/>
    </xf>
    <xf numFmtId="49" fontId="9" fillId="5" borderId="17"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0" fontId="1" fillId="0" borderId="7" xfId="0" applyFont="1" applyBorder="1" applyAlignment="1">
      <alignment horizontal="center" vertical="center"/>
    </xf>
    <xf numFmtId="165" fontId="6" fillId="0" borderId="7" xfId="0" applyNumberFormat="1" applyFont="1" applyFill="1" applyBorder="1" applyAlignment="1">
      <alignment horizontal="center" vertical="center"/>
    </xf>
    <xf numFmtId="4" fontId="2" fillId="8" borderId="6" xfId="0" applyNumberFormat="1" applyFont="1" applyFill="1" applyBorder="1" applyAlignment="1">
      <alignment horizontal="center" vertical="center"/>
    </xf>
    <xf numFmtId="4" fontId="0" fillId="0" borderId="55" xfId="0" applyNumberFormat="1" applyBorder="1" applyAlignment="1">
      <alignment horizontal="center" vertical="center" wrapText="1"/>
    </xf>
    <xf numFmtId="0" fontId="10" fillId="5" borderId="48" xfId="0" applyFont="1" applyFill="1" applyBorder="1" applyAlignment="1">
      <alignment vertical="center" wrapText="1"/>
    </xf>
    <xf numFmtId="3" fontId="10" fillId="0" borderId="48" xfId="0" applyNumberFormat="1" applyFont="1" applyBorder="1" applyAlignment="1">
      <alignment horizontal="center" vertical="center"/>
    </xf>
    <xf numFmtId="14" fontId="10" fillId="0" borderId="48" xfId="0" applyNumberFormat="1" applyFont="1" applyBorder="1" applyAlignment="1">
      <alignment horizontal="center" vertical="center"/>
    </xf>
    <xf numFmtId="3" fontId="10" fillId="0" borderId="57" xfId="0" applyNumberFormat="1" applyFont="1" applyBorder="1" applyAlignment="1">
      <alignment horizontal="center" vertical="center"/>
    </xf>
    <xf numFmtId="2" fontId="3" fillId="2" borderId="48" xfId="0" applyNumberFormat="1" applyFont="1" applyFill="1" applyBorder="1" applyAlignment="1">
      <alignment horizontal="center" vertical="center" wrapText="1"/>
    </xf>
    <xf numFmtId="2" fontId="3" fillId="2" borderId="52" xfId="0" applyNumberFormat="1" applyFont="1" applyFill="1" applyBorder="1" applyAlignment="1">
      <alignment horizontal="center" vertical="center" wrapText="1"/>
    </xf>
    <xf numFmtId="0" fontId="5" fillId="5" borderId="54" xfId="0" applyFont="1" applyFill="1" applyBorder="1" applyAlignment="1">
      <alignment vertical="center"/>
    </xf>
    <xf numFmtId="3" fontId="2" fillId="5" borderId="54" xfId="0" applyNumberFormat="1" applyFont="1" applyFill="1" applyBorder="1" applyAlignment="1">
      <alignment horizontal="center" vertical="center"/>
    </xf>
    <xf numFmtId="164" fontId="12" fillId="5" borderId="54" xfId="0" applyNumberFormat="1" applyFont="1" applyFill="1" applyBorder="1" applyAlignment="1">
      <alignment horizontal="center" vertical="center"/>
    </xf>
    <xf numFmtId="3" fontId="2" fillId="5" borderId="51" xfId="0" applyNumberFormat="1" applyFont="1" applyFill="1" applyBorder="1" applyAlignment="1">
      <alignment horizontal="center" vertical="center"/>
    </xf>
    <xf numFmtId="3" fontId="2" fillId="5" borderId="7" xfId="0" applyNumberFormat="1" applyFont="1" applyFill="1" applyBorder="1" applyAlignment="1">
      <alignment horizontal="center" vertical="center"/>
    </xf>
    <xf numFmtId="3" fontId="2" fillId="5" borderId="50" xfId="0" applyNumberFormat="1" applyFont="1" applyFill="1" applyBorder="1" applyAlignment="1">
      <alignment horizontal="center" vertical="center"/>
    </xf>
    <xf numFmtId="0" fontId="7" fillId="6" borderId="54" xfId="0" applyFont="1" applyFill="1" applyBorder="1" applyAlignment="1">
      <alignment horizontal="center" vertical="center" wrapText="1"/>
    </xf>
    <xf numFmtId="0" fontId="0" fillId="0" borderId="0" xfId="0" applyAlignment="1">
      <alignment horizontal="left"/>
    </xf>
    <xf numFmtId="4" fontId="6" fillId="0" borderId="60" xfId="0" applyNumberFormat="1" applyFont="1" applyBorder="1" applyAlignment="1">
      <alignment horizontal="center" vertical="center"/>
    </xf>
    <xf numFmtId="4" fontId="24" fillId="0" borderId="54" xfId="0" applyNumberFormat="1" applyFont="1" applyBorder="1" applyAlignment="1">
      <alignment horizontal="center" vertical="center" wrapText="1"/>
    </xf>
    <xf numFmtId="4" fontId="24" fillId="0" borderId="50" xfId="0" applyNumberFormat="1" applyFont="1" applyBorder="1" applyAlignment="1">
      <alignment horizontal="center" vertical="center" wrapText="1"/>
    </xf>
    <xf numFmtId="4" fontId="4" fillId="2" borderId="29" xfId="0" applyNumberFormat="1" applyFont="1" applyFill="1" applyBorder="1" applyAlignment="1">
      <alignment horizontal="center" vertical="center" wrapText="1"/>
    </xf>
    <xf numFmtId="4" fontId="26" fillId="0" borderId="50" xfId="0" applyNumberFormat="1" applyFont="1" applyBorder="1" applyAlignment="1">
      <alignment horizontal="center" vertical="center" wrapText="1"/>
    </xf>
    <xf numFmtId="4" fontId="4" fillId="2" borderId="54" xfId="0" applyNumberFormat="1" applyFont="1" applyFill="1" applyBorder="1" applyAlignment="1">
      <alignment horizontal="center" vertical="center" wrapText="1"/>
    </xf>
    <xf numFmtId="4" fontId="6" fillId="2" borderId="60" xfId="0" applyNumberFormat="1" applyFont="1" applyFill="1" applyBorder="1" applyAlignment="1">
      <alignment horizontal="center" vertical="center" wrapText="1"/>
    </xf>
    <xf numFmtId="4" fontId="7" fillId="0" borderId="60" xfId="0" applyNumberFormat="1" applyFont="1" applyBorder="1" applyAlignment="1">
      <alignment horizontal="center" vertical="center"/>
    </xf>
    <xf numFmtId="4" fontId="3" fillId="2" borderId="60" xfId="0" applyNumberFormat="1" applyFont="1" applyFill="1" applyBorder="1" applyAlignment="1">
      <alignment horizontal="center" vertical="center" wrapText="1"/>
    </xf>
    <xf numFmtId="4" fontId="24" fillId="0" borderId="34" xfId="0" applyNumberFormat="1" applyFont="1" applyBorder="1" applyAlignment="1">
      <alignment horizontal="center" vertical="center" wrapText="1"/>
    </xf>
    <xf numFmtId="167" fontId="10" fillId="0" borderId="48" xfId="0" applyNumberFormat="1" applyFont="1" applyBorder="1" applyAlignment="1">
      <alignment horizontal="center" vertical="center"/>
    </xf>
    <xf numFmtId="167" fontId="10" fillId="0" borderId="57" xfId="0" applyNumberFormat="1" applyFont="1" applyBorder="1" applyAlignment="1">
      <alignment horizontal="center" vertical="center"/>
    </xf>
    <xf numFmtId="167" fontId="3" fillId="2" borderId="9" xfId="0" applyNumberFormat="1" applyFont="1" applyFill="1" applyBorder="1" applyAlignment="1">
      <alignment horizontal="center" vertical="center" wrapText="1"/>
    </xf>
    <xf numFmtId="167" fontId="3" fillId="2" borderId="48" xfId="0" applyNumberFormat="1" applyFont="1" applyFill="1" applyBorder="1" applyAlignment="1">
      <alignment horizontal="center" vertical="center" wrapText="1"/>
    </xf>
    <xf numFmtId="168" fontId="2" fillId="5" borderId="54" xfId="0" applyNumberFormat="1" applyFont="1" applyFill="1" applyBorder="1" applyAlignment="1">
      <alignment horizontal="center" vertical="center"/>
    </xf>
    <xf numFmtId="168" fontId="2" fillId="5" borderId="51" xfId="0" applyNumberFormat="1" applyFont="1" applyFill="1" applyBorder="1" applyAlignment="1">
      <alignment horizontal="center" vertical="center"/>
    </xf>
    <xf numFmtId="168" fontId="2" fillId="5" borderId="7" xfId="0" applyNumberFormat="1" applyFont="1" applyFill="1" applyBorder="1" applyAlignment="1">
      <alignment horizontal="center" vertical="center"/>
    </xf>
    <xf numFmtId="4" fontId="6" fillId="0" borderId="61" xfId="0" applyNumberFormat="1" applyFont="1" applyBorder="1" applyAlignment="1">
      <alignment horizontal="center" vertical="center"/>
    </xf>
    <xf numFmtId="4" fontId="24" fillId="0" borderId="29" xfId="0" applyNumberFormat="1" applyFont="1" applyBorder="1" applyAlignment="1">
      <alignment horizontal="center" vertical="center" wrapText="1"/>
    </xf>
    <xf numFmtId="4" fontId="24" fillId="0" borderId="62" xfId="0" applyNumberFormat="1" applyFont="1" applyBorder="1" applyAlignment="1">
      <alignment horizontal="center" vertical="center" wrapText="1"/>
    </xf>
    <xf numFmtId="4" fontId="6" fillId="2" borderId="54" xfId="0" applyNumberFormat="1" applyFont="1" applyFill="1" applyBorder="1" applyAlignment="1">
      <alignment horizontal="center" vertical="center" wrapText="1"/>
    </xf>
    <xf numFmtId="166" fontId="10" fillId="0" borderId="9" xfId="0" applyNumberFormat="1" applyFont="1" applyBorder="1" applyAlignment="1">
      <alignment horizontal="center" vertical="center"/>
    </xf>
    <xf numFmtId="166" fontId="10" fillId="0" borderId="27" xfId="0" applyNumberFormat="1" applyFont="1" applyBorder="1" applyAlignment="1">
      <alignment horizontal="center" vertical="center"/>
    </xf>
    <xf numFmtId="166" fontId="3" fillId="2" borderId="6"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xf>
    <xf numFmtId="166" fontId="2" fillId="5" borderId="15" xfId="0" applyNumberFormat="1" applyFont="1" applyFill="1" applyBorder="1" applyAlignment="1">
      <alignment horizontal="center" vertical="center"/>
    </xf>
    <xf numFmtId="0" fontId="6" fillId="2" borderId="60" xfId="0" applyFont="1" applyFill="1" applyBorder="1" applyAlignment="1">
      <alignment horizontal="center" vertical="center" wrapText="1"/>
    </xf>
    <xf numFmtId="14" fontId="12" fillId="5" borderId="1" xfId="0" applyNumberFormat="1" applyFont="1" applyFill="1" applyBorder="1" applyAlignment="1">
      <alignment horizontal="center" vertical="center"/>
    </xf>
    <xf numFmtId="165" fontId="2" fillId="5" borderId="1" xfId="0" applyNumberFormat="1" applyFont="1" applyFill="1" applyBorder="1" applyAlignment="1">
      <alignment horizontal="center" vertical="center"/>
    </xf>
    <xf numFmtId="0" fontId="10" fillId="0" borderId="48" xfId="0" applyFont="1" applyBorder="1" applyAlignment="1">
      <alignment horizontal="center" vertical="center"/>
    </xf>
    <xf numFmtId="2" fontId="3" fillId="2" borderId="29" xfId="0" applyNumberFormat="1" applyFont="1" applyFill="1" applyBorder="1" applyAlignment="1">
      <alignment horizontal="center" vertical="center" wrapText="1"/>
    </xf>
    <xf numFmtId="2" fontId="3" fillId="2" borderId="62" xfId="0" applyNumberFormat="1" applyFont="1" applyFill="1" applyBorder="1" applyAlignment="1">
      <alignment horizontal="center" vertical="center" wrapText="1"/>
    </xf>
    <xf numFmtId="0" fontId="5" fillId="5" borderId="60" xfId="0" applyFont="1" applyFill="1" applyBorder="1" applyAlignment="1">
      <alignment vertical="center"/>
    </xf>
    <xf numFmtId="0" fontId="2" fillId="5" borderId="60" xfId="0" applyFont="1" applyFill="1" applyBorder="1" applyAlignment="1">
      <alignment horizontal="center" vertical="center"/>
    </xf>
    <xf numFmtId="14" fontId="12" fillId="5" borderId="60" xfId="0" applyNumberFormat="1" applyFont="1" applyFill="1" applyBorder="1" applyAlignment="1">
      <alignment horizontal="center" vertical="center"/>
    </xf>
    <xf numFmtId="0" fontId="2" fillId="5" borderId="0" xfId="0" applyFont="1" applyFill="1" applyAlignment="1">
      <alignment horizontal="center" vertical="center"/>
    </xf>
    <xf numFmtId="3" fontId="2" fillId="5" borderId="34" xfId="0" applyNumberFormat="1" applyFont="1" applyFill="1" applyBorder="1" applyAlignment="1">
      <alignment horizontal="center" vertical="center"/>
    </xf>
    <xf numFmtId="0" fontId="7" fillId="6" borderId="29" xfId="0" applyFont="1" applyFill="1" applyBorder="1" applyAlignment="1">
      <alignment horizontal="center" vertical="center" wrapText="1"/>
    </xf>
    <xf numFmtId="165" fontId="6" fillId="0" borderId="60" xfId="0" applyNumberFormat="1" applyFont="1" applyBorder="1" applyAlignment="1">
      <alignment horizontal="center" vertical="center"/>
    </xf>
    <xf numFmtId="0" fontId="4" fillId="2" borderId="29" xfId="0" applyFont="1" applyFill="1" applyBorder="1" applyAlignment="1">
      <alignment horizontal="center" vertical="center" wrapText="1"/>
    </xf>
    <xf numFmtId="0" fontId="4" fillId="2" borderId="54" xfId="0" applyFont="1" applyFill="1" applyBorder="1" applyAlignment="1">
      <alignment horizontal="center" vertical="center" wrapText="1"/>
    </xf>
    <xf numFmtId="165" fontId="2" fillId="5" borderId="16" xfId="0" applyNumberFormat="1" applyFont="1" applyFill="1" applyBorder="1" applyAlignment="1">
      <alignment horizontal="center" vertical="center"/>
    </xf>
    <xf numFmtId="165" fontId="2" fillId="5" borderId="60" xfId="0" applyNumberFormat="1" applyFont="1" applyFill="1" applyBorder="1" applyAlignment="1">
      <alignment horizontal="center" vertical="center"/>
    </xf>
    <xf numFmtId="0" fontId="7" fillId="0" borderId="57" xfId="0" applyFont="1" applyBorder="1" applyAlignment="1">
      <alignment horizontal="center" vertical="center" wrapText="1"/>
    </xf>
    <xf numFmtId="165" fontId="10" fillId="0" borderId="48" xfId="0" applyNumberFormat="1" applyFont="1" applyBorder="1" applyAlignment="1">
      <alignment horizontal="center" vertical="center"/>
    </xf>
    <xf numFmtId="165" fontId="2" fillId="5" borderId="54" xfId="0" applyNumberFormat="1" applyFont="1" applyFill="1" applyBorder="1" applyAlignment="1">
      <alignment horizontal="center" vertical="center"/>
    </xf>
    <xf numFmtId="165" fontId="2" fillId="5" borderId="7" xfId="0" applyNumberFormat="1" applyFont="1" applyFill="1" applyBorder="1" applyAlignment="1">
      <alignment horizontal="center" vertical="center"/>
    </xf>
    <xf numFmtId="4" fontId="2" fillId="5" borderId="54" xfId="0" applyNumberFormat="1" applyFont="1" applyFill="1" applyBorder="1" applyAlignment="1">
      <alignment horizontal="center" vertical="center"/>
    </xf>
    <xf numFmtId="166" fontId="3" fillId="2" borderId="9" xfId="0" applyNumberFormat="1" applyFont="1" applyFill="1" applyBorder="1" applyAlignment="1">
      <alignment horizontal="center" vertical="center" wrapText="1"/>
    </xf>
    <xf numFmtId="166" fontId="3" fillId="2" borderId="48" xfId="0" applyNumberFormat="1" applyFont="1" applyFill="1" applyBorder="1" applyAlignment="1">
      <alignment horizontal="center" vertical="center" wrapText="1"/>
    </xf>
    <xf numFmtId="166" fontId="2" fillId="5" borderId="7" xfId="0" applyNumberFormat="1" applyFont="1" applyFill="1" applyBorder="1" applyAlignment="1">
      <alignment horizontal="center" vertical="center"/>
    </xf>
    <xf numFmtId="166" fontId="2" fillId="5" borderId="54" xfId="0" applyNumberFormat="1" applyFont="1" applyFill="1" applyBorder="1" applyAlignment="1">
      <alignment horizontal="center" vertical="center"/>
    </xf>
    <xf numFmtId="166" fontId="10" fillId="0" borderId="48" xfId="0" applyNumberFormat="1" applyFont="1" applyBorder="1" applyAlignment="1">
      <alignment horizontal="center" vertical="center"/>
    </xf>
    <xf numFmtId="14" fontId="12" fillId="5" borderId="6" xfId="0" applyNumberFormat="1" applyFont="1" applyFill="1" applyBorder="1" applyAlignment="1">
      <alignment horizontal="center" vertical="center"/>
    </xf>
    <xf numFmtId="14" fontId="10" fillId="0" borderId="9" xfId="0" applyNumberFormat="1" applyFont="1" applyBorder="1" applyAlignment="1">
      <alignment horizontal="center" vertical="center" wrapText="1"/>
    </xf>
    <xf numFmtId="4" fontId="3" fillId="0" borderId="1" xfId="0" applyNumberFormat="1" applyFont="1" applyFill="1" applyBorder="1" applyAlignment="1">
      <alignment horizontal="center" vertical="center"/>
    </xf>
    <xf numFmtId="4" fontId="3" fillId="0" borderId="54" xfId="0" applyNumberFormat="1" applyFont="1" applyBorder="1" applyAlignment="1">
      <alignment horizontal="center" vertical="center"/>
    </xf>
    <xf numFmtId="4" fontId="4" fillId="0" borderId="54" xfId="0" applyNumberFormat="1" applyFont="1" applyBorder="1" applyAlignment="1">
      <alignment horizontal="center" vertical="center"/>
    </xf>
    <xf numFmtId="4" fontId="3" fillId="2" borderId="54" xfId="0" applyNumberFormat="1" applyFont="1" applyFill="1" applyBorder="1" applyAlignment="1">
      <alignment horizontal="center" vertical="center" wrapText="1"/>
    </xf>
    <xf numFmtId="168" fontId="10" fillId="0" borderId="48" xfId="0" applyNumberFormat="1" applyFont="1" applyBorder="1" applyAlignment="1">
      <alignment horizontal="center" vertical="center"/>
    </xf>
    <xf numFmtId="169" fontId="10" fillId="0" borderId="48" xfId="0" applyNumberFormat="1" applyFont="1" applyBorder="1" applyAlignment="1">
      <alignment horizontal="center" vertical="center"/>
    </xf>
    <xf numFmtId="169" fontId="3" fillId="2" borderId="9" xfId="0" applyNumberFormat="1" applyFont="1" applyFill="1" applyBorder="1" applyAlignment="1">
      <alignment horizontal="center" vertical="center" wrapText="1"/>
    </xf>
    <xf numFmtId="169" fontId="3" fillId="2" borderId="48" xfId="0" applyNumberFormat="1" applyFont="1" applyFill="1" applyBorder="1" applyAlignment="1">
      <alignment horizontal="center" vertical="center" wrapText="1"/>
    </xf>
    <xf numFmtId="4" fontId="24" fillId="0" borderId="14" xfId="0" applyNumberFormat="1" applyFont="1" applyFill="1" applyBorder="1" applyAlignment="1">
      <alignment horizontal="center" vertical="center" wrapText="1"/>
    </xf>
    <xf numFmtId="170" fontId="2" fillId="5" borderId="54" xfId="0" applyNumberFormat="1" applyFont="1" applyFill="1" applyBorder="1" applyAlignment="1">
      <alignment horizontal="center" vertical="center"/>
    </xf>
    <xf numFmtId="170" fontId="2" fillId="5" borderId="7"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7"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7"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1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4" fontId="0" fillId="0" borderId="16" xfId="0" applyNumberFormat="1" applyBorder="1" applyAlignment="1">
      <alignment horizontal="center" vertical="center" wrapText="1"/>
    </xf>
    <xf numFmtId="4" fontId="0" fillId="0" borderId="7" xfId="0" applyNumberFormat="1" applyBorder="1" applyAlignment="1">
      <alignment horizontal="center" vertical="center" wrapText="1"/>
    </xf>
    <xf numFmtId="49" fontId="14" fillId="2" borderId="13" xfId="0" applyNumberFormat="1" applyFont="1" applyFill="1" applyBorder="1" applyAlignment="1">
      <alignment horizontal="center" vertical="center"/>
    </xf>
    <xf numFmtId="49" fontId="14" fillId="2" borderId="17" xfId="0" applyNumberFormat="1" applyFont="1" applyFill="1" applyBorder="1" applyAlignment="1">
      <alignment horizontal="center" vertical="center"/>
    </xf>
    <xf numFmtId="49" fontId="14" fillId="2" borderId="56"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9" xfId="0" applyFont="1" applyBorder="1" applyAlignment="1">
      <alignment horizontal="center" vertical="center" wrapText="1"/>
    </xf>
    <xf numFmtId="4" fontId="4" fillId="0" borderId="1" xfId="0" applyNumberFormat="1" applyFont="1" applyBorder="1" applyAlignment="1">
      <alignment horizontal="center" vertical="center"/>
    </xf>
    <xf numFmtId="4" fontId="4" fillId="0" borderId="16"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4" fontId="7" fillId="0" borderId="16" xfId="0" applyNumberFormat="1" applyFont="1" applyBorder="1" applyAlignment="1">
      <alignment horizontal="center" vertical="center" wrapText="1"/>
    </xf>
    <xf numFmtId="49" fontId="9" fillId="5" borderId="21" xfId="0" applyNumberFormat="1" applyFont="1" applyFill="1" applyBorder="1" applyAlignment="1">
      <alignment horizontal="center" vertical="center"/>
    </xf>
    <xf numFmtId="49" fontId="9" fillId="5" borderId="56" xfId="0" applyNumberFormat="1" applyFont="1" applyFill="1" applyBorder="1" applyAlignment="1">
      <alignment horizontal="center" vertical="center"/>
    </xf>
    <xf numFmtId="165" fontId="6" fillId="6" borderId="14" xfId="0" applyNumberFormat="1" applyFont="1" applyFill="1" applyBorder="1" applyAlignment="1">
      <alignment horizontal="center" vertical="center"/>
    </xf>
    <xf numFmtId="165" fontId="6" fillId="6" borderId="26" xfId="0" applyNumberFormat="1" applyFont="1" applyFill="1" applyBorder="1" applyAlignment="1">
      <alignment horizontal="center" vertical="center"/>
    </xf>
    <xf numFmtId="165" fontId="6" fillId="6" borderId="64" xfId="0" applyNumberFormat="1" applyFont="1" applyFill="1" applyBorder="1" applyAlignment="1">
      <alignment horizontal="center" vertical="center"/>
    </xf>
    <xf numFmtId="49" fontId="9" fillId="5" borderId="17" xfId="0" applyNumberFormat="1" applyFont="1" applyFill="1" applyBorder="1" applyAlignment="1">
      <alignment horizontal="center" vertical="center"/>
    </xf>
    <xf numFmtId="165" fontId="6" fillId="6" borderId="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49" fontId="9" fillId="5" borderId="11" xfId="0" applyNumberFormat="1" applyFont="1" applyFill="1" applyBorder="1" applyAlignment="1">
      <alignment horizontal="center" vertical="center"/>
    </xf>
    <xf numFmtId="2" fontId="3" fillId="7" borderId="6" xfId="0" applyNumberFormat="1"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2" fontId="3" fillId="23" borderId="65" xfId="0" applyNumberFormat="1" applyFont="1" applyFill="1" applyBorder="1" applyAlignment="1">
      <alignment horizontal="center" vertical="center" wrapText="1"/>
    </xf>
    <xf numFmtId="2" fontId="3" fillId="23" borderId="26" xfId="0" applyNumberFormat="1" applyFont="1" applyFill="1" applyBorder="1" applyAlignment="1">
      <alignment horizontal="center" vertical="center" wrapText="1"/>
    </xf>
    <xf numFmtId="2" fontId="3" fillId="23" borderId="58"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0" fontId="8" fillId="4" borderId="63"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4" fillId="0" borderId="16"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49" fontId="9" fillId="5" borderId="16" xfId="0" applyNumberFormat="1" applyFont="1" applyFill="1" applyBorder="1" applyAlignment="1">
      <alignment horizontal="center" vertical="center"/>
    </xf>
    <xf numFmtId="49" fontId="9" fillId="5" borderId="7" xfId="0" applyNumberFormat="1" applyFont="1" applyFill="1" applyBorder="1" applyAlignment="1">
      <alignment horizontal="center" vertical="center"/>
    </xf>
    <xf numFmtId="4" fontId="6" fillId="6" borderId="14" xfId="0" applyNumberFormat="1" applyFont="1" applyFill="1" applyBorder="1" applyAlignment="1">
      <alignment horizontal="center" vertical="center"/>
    </xf>
    <xf numFmtId="4" fontId="6" fillId="6" borderId="26" xfId="0" applyNumberFormat="1" applyFont="1" applyFill="1" applyBorder="1" applyAlignment="1">
      <alignment horizontal="center" vertical="center"/>
    </xf>
    <xf numFmtId="4" fontId="3" fillId="7" borderId="6" xfId="0" applyNumberFormat="1" applyFont="1" applyFill="1" applyBorder="1" applyAlignment="1">
      <alignment horizontal="center" vertical="center" wrapText="1"/>
    </xf>
    <xf numFmtId="4" fontId="3" fillId="7" borderId="8"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41" fillId="20" borderId="35" xfId="0" applyNumberFormat="1" applyFont="1" applyFill="1" applyBorder="1" applyAlignment="1">
      <alignment horizontal="center" vertical="center"/>
    </xf>
    <xf numFmtId="49" fontId="41" fillId="20" borderId="5" xfId="0" applyNumberFormat="1" applyFont="1" applyFill="1" applyBorder="1" applyAlignment="1">
      <alignment horizontal="center" vertical="center"/>
    </xf>
    <xf numFmtId="49" fontId="41" fillId="20" borderId="37" xfId="0" applyNumberFormat="1" applyFont="1" applyFill="1" applyBorder="1" applyAlignment="1">
      <alignment horizontal="center" vertical="center"/>
    </xf>
    <xf numFmtId="0" fontId="40" fillId="12" borderId="2" xfId="0" applyFont="1" applyFill="1" applyBorder="1" applyAlignment="1">
      <alignment horizontal="center" vertical="center" wrapText="1"/>
    </xf>
    <xf numFmtId="0" fontId="40" fillId="12" borderId="20" xfId="0" applyFont="1" applyFill="1" applyBorder="1" applyAlignment="1">
      <alignment horizontal="center" vertical="center" wrapText="1"/>
    </xf>
    <xf numFmtId="0" fontId="40" fillId="12" borderId="22" xfId="0" applyFont="1" applyFill="1" applyBorder="1" applyAlignment="1">
      <alignment horizontal="center" vertical="center" wrapText="1"/>
    </xf>
    <xf numFmtId="0" fontId="2" fillId="8" borderId="43" xfId="0" applyFont="1" applyFill="1" applyBorder="1" applyAlignment="1">
      <alignment horizontal="center" vertical="center"/>
    </xf>
    <xf numFmtId="0" fontId="2" fillId="8" borderId="44"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45" xfId="0" applyFont="1" applyFill="1" applyBorder="1" applyAlignment="1">
      <alignment horizontal="center" vertical="center"/>
    </xf>
    <xf numFmtId="4" fontId="2" fillId="8" borderId="1" xfId="0" applyNumberFormat="1" applyFont="1" applyFill="1" applyBorder="1" applyAlignment="1">
      <alignment horizontal="center" vertical="center"/>
    </xf>
    <xf numFmtId="4" fontId="0" fillId="0" borderId="16" xfId="0" applyNumberFormat="1" applyBorder="1" applyAlignment="1">
      <alignment horizontal="center" vertical="center"/>
    </xf>
    <xf numFmtId="4" fontId="0" fillId="0" borderId="41" xfId="0" applyNumberFormat="1" applyBorder="1" applyAlignment="1">
      <alignment horizontal="center" vertical="center"/>
    </xf>
    <xf numFmtId="0" fontId="28" fillId="8" borderId="16" xfId="0" applyFont="1" applyFill="1" applyBorder="1" applyAlignment="1">
      <alignment horizontal="center" vertical="center" wrapText="1"/>
    </xf>
    <xf numFmtId="0" fontId="30" fillId="0" borderId="16" xfId="0" applyFont="1" applyBorder="1" applyAlignment="1">
      <alignment horizontal="center" vertical="center" wrapText="1"/>
    </xf>
    <xf numFmtId="0" fontId="30" fillId="0" borderId="41" xfId="0" applyFont="1" applyBorder="1" applyAlignment="1">
      <alignment horizontal="center" vertical="center" wrapText="1"/>
    </xf>
    <xf numFmtId="0" fontId="8" fillId="4" borderId="3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3" xfId="0" applyFont="1" applyFill="1" applyBorder="1" applyAlignment="1">
      <alignment horizontal="center" vertical="center" wrapText="1"/>
    </xf>
    <xf numFmtId="165" fontId="6" fillId="6" borderId="29" xfId="0" applyNumberFormat="1" applyFont="1" applyFill="1" applyBorder="1" applyAlignment="1">
      <alignment horizontal="center" vertical="center"/>
    </xf>
    <xf numFmtId="2" fontId="3" fillId="23" borderId="14" xfId="0" applyNumberFormat="1"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2" xfId="0" applyFont="1" applyFill="1" applyBorder="1" applyAlignment="1">
      <alignment horizontal="center" vertical="center" wrapText="1"/>
    </xf>
    <xf numFmtId="165" fontId="6" fillId="11" borderId="9" xfId="0" applyNumberFormat="1" applyFont="1" applyFill="1" applyBorder="1" applyAlignment="1">
      <alignment horizontal="center" vertical="center"/>
    </xf>
    <xf numFmtId="165" fontId="6" fillId="11" borderId="6" xfId="0" applyNumberFormat="1" applyFont="1" applyFill="1" applyBorder="1" applyAlignment="1">
      <alignment horizontal="center" vertical="center"/>
    </xf>
    <xf numFmtId="165" fontId="6" fillId="11" borderId="12" xfId="0" applyNumberFormat="1" applyFont="1" applyFill="1" applyBorder="1" applyAlignment="1">
      <alignment horizontal="center" vertical="center"/>
    </xf>
    <xf numFmtId="49" fontId="10" fillId="11" borderId="35" xfId="0" applyNumberFormat="1" applyFont="1" applyFill="1" applyBorder="1" applyAlignment="1">
      <alignment horizontal="center" vertical="center"/>
    </xf>
    <xf numFmtId="49" fontId="10" fillId="11" borderId="5" xfId="0" applyNumberFormat="1" applyFont="1" applyFill="1" applyBorder="1" applyAlignment="1">
      <alignment horizontal="center" vertical="center"/>
    </xf>
    <xf numFmtId="49" fontId="10" fillId="11" borderId="37" xfId="0" applyNumberFormat="1" applyFont="1" applyFill="1" applyBorder="1" applyAlignment="1">
      <alignment horizontal="center" vertical="center"/>
    </xf>
    <xf numFmtId="0" fontId="5" fillId="12" borderId="49" xfId="0" applyFont="1" applyFill="1" applyBorder="1" applyAlignment="1">
      <alignment horizontal="center"/>
    </xf>
    <xf numFmtId="0" fontId="5" fillId="12" borderId="4" xfId="0" applyFont="1" applyFill="1" applyBorder="1" applyAlignment="1">
      <alignment horizontal="center"/>
    </xf>
    <xf numFmtId="0" fontId="5" fillId="12" borderId="23" xfId="0" applyFont="1" applyFill="1" applyBorder="1" applyAlignment="1">
      <alignment horizontal="center"/>
    </xf>
    <xf numFmtId="0" fontId="5" fillId="12" borderId="14" xfId="0" applyFont="1" applyFill="1" applyBorder="1" applyAlignment="1">
      <alignment horizontal="center"/>
    </xf>
    <xf numFmtId="0" fontId="5" fillId="12" borderId="26" xfId="0" applyFont="1" applyFill="1" applyBorder="1" applyAlignment="1">
      <alignment horizontal="center"/>
    </xf>
    <xf numFmtId="0" fontId="5" fillId="12" borderId="29" xfId="0" applyFont="1" applyFill="1" applyBorder="1" applyAlignment="1">
      <alignment horizontal="center"/>
    </xf>
    <xf numFmtId="0" fontId="3" fillId="0" borderId="25" xfId="0" applyFont="1" applyFill="1" applyBorder="1" applyAlignment="1">
      <alignment horizontal="center" vertical="center" wrapText="1"/>
    </xf>
    <xf numFmtId="165" fontId="6" fillId="0" borderId="25" xfId="0" applyNumberFormat="1" applyFont="1" applyFill="1" applyBorder="1" applyAlignment="1">
      <alignment horizontal="center" vertical="center"/>
    </xf>
    <xf numFmtId="0" fontId="1" fillId="0" borderId="25" xfId="0" applyFont="1" applyBorder="1" applyAlignment="1">
      <alignment horizontal="center" vertical="center"/>
    </xf>
    <xf numFmtId="4" fontId="2" fillId="8" borderId="16" xfId="0" applyNumberFormat="1" applyFont="1" applyFill="1" applyBorder="1" applyAlignment="1">
      <alignment horizontal="center" vertical="center"/>
    </xf>
    <xf numFmtId="4" fontId="2" fillId="8" borderId="41" xfId="0" applyNumberFormat="1" applyFont="1" applyFill="1" applyBorder="1" applyAlignment="1">
      <alignment horizontal="center" vertical="center"/>
    </xf>
    <xf numFmtId="0" fontId="28" fillId="8" borderId="4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49" fontId="7" fillId="10" borderId="30" xfId="0" applyNumberFormat="1" applyFont="1" applyFill="1" applyBorder="1" applyAlignment="1">
      <alignment horizontal="center" vertical="center"/>
    </xf>
    <xf numFmtId="49" fontId="7" fillId="10" borderId="31" xfId="0" applyNumberFormat="1" applyFont="1" applyFill="1" applyBorder="1" applyAlignment="1">
      <alignment horizontal="center" vertical="center"/>
    </xf>
    <xf numFmtId="49" fontId="7" fillId="10" borderId="39" xfId="0" applyNumberFormat="1" applyFont="1" applyFill="1" applyBorder="1" applyAlignment="1">
      <alignment horizontal="center" vertical="center"/>
    </xf>
    <xf numFmtId="0" fontId="19" fillId="10" borderId="18"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9" fillId="10" borderId="19" xfId="0" applyFont="1" applyFill="1" applyBorder="1" applyAlignment="1">
      <alignment horizontal="center" vertical="center" wrapText="1"/>
    </xf>
    <xf numFmtId="165" fontId="6" fillId="10" borderId="32" xfId="0" applyNumberFormat="1" applyFont="1" applyFill="1" applyBorder="1" applyAlignment="1">
      <alignment horizontal="center" vertical="center"/>
    </xf>
    <xf numFmtId="165" fontId="6" fillId="10" borderId="0" xfId="0" applyNumberFormat="1" applyFont="1" applyFill="1" applyBorder="1" applyAlignment="1">
      <alignment horizontal="center" vertical="center"/>
    </xf>
    <xf numFmtId="165" fontId="6" fillId="10" borderId="4" xfId="0" applyNumberFormat="1" applyFont="1" applyFill="1" applyBorder="1" applyAlignment="1">
      <alignment horizontal="center" vertical="center"/>
    </xf>
    <xf numFmtId="0" fontId="2" fillId="8" borderId="13"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46"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41" xfId="0" applyFont="1" applyFill="1" applyBorder="1" applyAlignment="1">
      <alignment horizontal="center" vertical="center"/>
    </xf>
    <xf numFmtId="0" fontId="51" fillId="14" borderId="2" xfId="0" applyFont="1" applyFill="1" applyBorder="1" applyAlignment="1">
      <alignment horizontal="center" vertical="center"/>
    </xf>
    <xf numFmtId="0" fontId="51" fillId="14" borderId="20" xfId="0" applyFont="1" applyFill="1" applyBorder="1" applyAlignment="1">
      <alignment horizontal="center" vertical="center"/>
    </xf>
    <xf numFmtId="0" fontId="51" fillId="14" borderId="22" xfId="0" applyFont="1" applyFill="1" applyBorder="1" applyAlignment="1">
      <alignment horizontal="center" vertical="center"/>
    </xf>
    <xf numFmtId="2" fontId="21" fillId="11" borderId="25" xfId="0" applyNumberFormat="1" applyFont="1" applyFill="1" applyBorder="1" applyAlignment="1">
      <alignment horizontal="center" vertical="center" wrapText="1"/>
    </xf>
    <xf numFmtId="2" fontId="0" fillId="0" borderId="16" xfId="0" applyNumberFormat="1" applyBorder="1" applyAlignment="1">
      <alignment horizontal="center" vertical="center" wrapText="1"/>
    </xf>
    <xf numFmtId="2" fontId="0" fillId="0" borderId="41" xfId="0" applyNumberFormat="1" applyBorder="1" applyAlignment="1">
      <alignment horizontal="center" vertical="center" wrapText="1"/>
    </xf>
    <xf numFmtId="0" fontId="21" fillId="11" borderId="2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wrapText="1"/>
    </xf>
    <xf numFmtId="0" fontId="3" fillId="0" borderId="7" xfId="0" applyFont="1" applyBorder="1" applyAlignment="1">
      <alignment horizontal="center" vertical="center" wrapText="1"/>
    </xf>
    <xf numFmtId="4" fontId="4" fillId="0" borderId="7" xfId="0" applyNumberFormat="1" applyFont="1" applyBorder="1" applyAlignment="1">
      <alignment horizontal="center" vertical="center"/>
    </xf>
    <xf numFmtId="4" fontId="7" fillId="0" borderId="7" xfId="0" applyNumberFormat="1" applyFont="1" applyBorder="1" applyAlignment="1">
      <alignment horizontal="center" vertical="center" wrapText="1"/>
    </xf>
    <xf numFmtId="0" fontId="17" fillId="0" borderId="4" xfId="0" applyFont="1" applyBorder="1" applyAlignment="1">
      <alignment horizontal="center" vertical="top" wrapText="1"/>
    </xf>
    <xf numFmtId="0" fontId="2" fillId="0" borderId="4" xfId="0" applyFont="1" applyBorder="1" applyAlignment="1">
      <alignment horizontal="center" vertical="center" wrapText="1"/>
    </xf>
    <xf numFmtId="165" fontId="3" fillId="0" borderId="2" xfId="0" applyNumberFormat="1" applyFont="1" applyBorder="1" applyAlignment="1">
      <alignment horizontal="center" vertical="center"/>
    </xf>
    <xf numFmtId="165" fontId="3" fillId="0" borderId="22" xfId="0" applyNumberFormat="1" applyFont="1" applyBorder="1" applyAlignment="1">
      <alignment horizontal="center" vertical="center"/>
    </xf>
    <xf numFmtId="165" fontId="3" fillId="0" borderId="2" xfId="0" applyNumberFormat="1" applyFont="1" applyBorder="1" applyAlignment="1">
      <alignment horizontal="center" vertical="center" wrapText="1"/>
    </xf>
    <xf numFmtId="165" fontId="3" fillId="0" borderId="20" xfId="0" applyNumberFormat="1" applyFont="1" applyBorder="1" applyAlignment="1">
      <alignment horizontal="center" vertical="center" wrapText="1"/>
    </xf>
    <xf numFmtId="1" fontId="3" fillId="0" borderId="18" xfId="0" applyNumberFormat="1" applyFont="1" applyBorder="1" applyAlignment="1">
      <alignment horizontal="center" vertical="top" wrapText="1"/>
    </xf>
    <xf numFmtId="1" fontId="3" fillId="0" borderId="19" xfId="0" applyNumberFormat="1" applyFont="1" applyBorder="1" applyAlignment="1">
      <alignment horizontal="center" vertical="top" wrapText="1"/>
    </xf>
    <xf numFmtId="4" fontId="25" fillId="10" borderId="18" xfId="0" applyNumberFormat="1" applyFont="1" applyFill="1" applyBorder="1" applyAlignment="1">
      <alignment horizontal="center" vertical="center"/>
    </xf>
    <xf numFmtId="4" fontId="0" fillId="0" borderId="24" xfId="0" applyNumberFormat="1" applyBorder="1" applyAlignment="1">
      <alignment horizontal="center" vertical="center"/>
    </xf>
    <xf numFmtId="4" fontId="0" fillId="0" borderId="42" xfId="0" applyNumberFormat="1" applyBorder="1" applyAlignment="1">
      <alignment horizontal="center" vertical="center"/>
    </xf>
    <xf numFmtId="2" fontId="3" fillId="7" borderId="14" xfId="0" applyNumberFormat="1" applyFont="1" applyFill="1" applyBorder="1" applyAlignment="1">
      <alignment horizontal="center" vertical="center" wrapText="1"/>
    </xf>
    <xf numFmtId="2" fontId="3" fillId="7" borderId="26" xfId="0" applyNumberFormat="1" applyFont="1" applyFill="1" applyBorder="1" applyAlignment="1">
      <alignment horizontal="center" vertical="center" wrapText="1"/>
    </xf>
    <xf numFmtId="2" fontId="3" fillId="7" borderId="62" xfId="0" applyNumberFormat="1" applyFont="1" applyFill="1" applyBorder="1" applyAlignment="1">
      <alignment horizontal="center" vertical="center" wrapText="1"/>
    </xf>
    <xf numFmtId="3" fontId="10" fillId="0" borderId="25" xfId="0" applyNumberFormat="1" applyFont="1" applyBorder="1" applyAlignment="1">
      <alignment horizontal="center" vertical="center"/>
    </xf>
    <xf numFmtId="3" fontId="10" fillId="0" borderId="16" xfId="0" applyNumberFormat="1" applyFont="1" applyBorder="1" applyAlignment="1">
      <alignment horizontal="center" vertical="center"/>
    </xf>
    <xf numFmtId="3" fontId="10" fillId="0" borderId="41" xfId="0" applyNumberFormat="1" applyFont="1" applyBorder="1" applyAlignment="1">
      <alignment horizontal="center" vertical="center"/>
    </xf>
    <xf numFmtId="165" fontId="6" fillId="0" borderId="41" xfId="0" applyNumberFormat="1" applyFont="1" applyFill="1" applyBorder="1" applyAlignment="1">
      <alignment horizontal="center" vertical="center"/>
    </xf>
    <xf numFmtId="4" fontId="7" fillId="0" borderId="59"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165" fontId="6" fillId="0" borderId="16" xfId="0" applyNumberFormat="1" applyFont="1" applyBorder="1" applyAlignment="1">
      <alignment horizontal="center" vertical="center"/>
    </xf>
    <xf numFmtId="165" fontId="6" fillId="0" borderId="41" xfId="0" applyNumberFormat="1" applyFont="1" applyBorder="1" applyAlignment="1">
      <alignment horizontal="center" vertical="center"/>
    </xf>
    <xf numFmtId="0" fontId="28" fillId="8" borderId="35" xfId="0" applyFont="1" applyFill="1" applyBorder="1" applyAlignment="1">
      <alignment horizontal="left" vertical="center" wrapText="1"/>
    </xf>
    <xf numFmtId="0" fontId="28" fillId="8" borderId="5" xfId="0" applyFont="1" applyFill="1" applyBorder="1" applyAlignment="1">
      <alignment horizontal="left" vertical="center" wrapText="1"/>
    </xf>
    <xf numFmtId="0" fontId="28" fillId="8" borderId="37" xfId="0" applyFont="1" applyFill="1" applyBorder="1" applyAlignment="1">
      <alignment horizontal="left" vertical="center" wrapText="1"/>
    </xf>
    <xf numFmtId="165" fontId="6" fillId="11" borderId="21" xfId="0" applyNumberFormat="1" applyFont="1" applyFill="1" applyBorder="1" applyAlignment="1">
      <alignment horizontal="left" vertical="center" wrapText="1"/>
    </xf>
    <xf numFmtId="0" fontId="0" fillId="0" borderId="17" xfId="0" applyBorder="1" applyAlignment="1">
      <alignment horizontal="left" vertical="center" wrapText="1"/>
    </xf>
    <xf numFmtId="0" fontId="0" fillId="0" borderId="46" xfId="0" applyBorder="1" applyAlignment="1">
      <alignment horizontal="left" vertical="center" wrapText="1"/>
    </xf>
    <xf numFmtId="0" fontId="19" fillId="10" borderId="18" xfId="0" applyFont="1" applyFill="1" applyBorder="1" applyAlignment="1">
      <alignment horizontal="left" vertical="center" wrapText="1"/>
    </xf>
    <xf numFmtId="0" fontId="19" fillId="10" borderId="24"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28" fillId="8" borderId="35" xfId="0" applyFont="1" applyFill="1" applyBorder="1" applyAlignment="1">
      <alignment horizontal="center" vertical="center"/>
    </xf>
    <xf numFmtId="0" fontId="28" fillId="8" borderId="5" xfId="0" applyFont="1" applyFill="1" applyBorder="1" applyAlignment="1">
      <alignment horizontal="center" vertical="center"/>
    </xf>
    <xf numFmtId="0" fontId="28" fillId="8" borderId="37" xfId="0" applyFont="1" applyFill="1" applyBorder="1" applyAlignment="1">
      <alignment horizontal="center" vertical="center"/>
    </xf>
    <xf numFmtId="165" fontId="6" fillId="11" borderId="21" xfId="0"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46" xfId="0" applyBorder="1" applyAlignment="1">
      <alignment horizontal="center" vertical="center" wrapText="1"/>
    </xf>
    <xf numFmtId="0" fontId="2" fillId="8" borderId="25" xfId="0" applyFont="1" applyFill="1"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40" fillId="12" borderId="30" xfId="0" applyFont="1" applyFill="1" applyBorder="1" applyAlignment="1">
      <alignment horizontal="center" vertical="center" wrapText="1"/>
    </xf>
    <xf numFmtId="0" fontId="40" fillId="12" borderId="32" xfId="0" applyFont="1" applyFill="1" applyBorder="1" applyAlignment="1">
      <alignment horizontal="center" vertical="center" wrapText="1"/>
    </xf>
    <xf numFmtId="0" fontId="0" fillId="0" borderId="32" xfId="0" applyBorder="1" applyAlignment="1"/>
    <xf numFmtId="0" fontId="0" fillId="0" borderId="53" xfId="0" applyBorder="1" applyAlignment="1"/>
    <xf numFmtId="0" fontId="2" fillId="8" borderId="47" xfId="0" applyFont="1" applyFill="1" applyBorder="1" applyAlignment="1">
      <alignment horizontal="center" vertical="center"/>
    </xf>
    <xf numFmtId="0" fontId="2" fillId="8" borderId="48" xfId="0" applyFont="1" applyFill="1" applyBorder="1" applyAlignment="1">
      <alignment horizontal="center" vertical="center"/>
    </xf>
    <xf numFmtId="0" fontId="21" fillId="11"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DEEBF7"/>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4B183"/>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color rgb="FFE3D5FF"/>
      <color rgb="FFFFCCCC"/>
      <color rgb="FFD6C1FF"/>
      <color rgb="FFC5E0B4"/>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5"/>
  <sheetViews>
    <sheetView tabSelected="1" view="pageBreakPreview" zoomScale="60" zoomScaleNormal="60" zoomScalePageLayoutView="60" workbookViewId="0">
      <selection activeCell="A2" sqref="A2:J2"/>
    </sheetView>
  </sheetViews>
  <sheetFormatPr defaultRowHeight="20.25" x14ac:dyDescent="0.3"/>
  <cols>
    <col min="1" max="1" width="7.42578125" style="1" customWidth="1"/>
    <col min="2" max="2" width="65.28515625" style="2" customWidth="1"/>
    <col min="3" max="3" width="14.5703125" style="2" customWidth="1"/>
    <col min="4" max="4" width="25.140625" style="3" customWidth="1"/>
    <col min="5" max="5" width="19.7109375" style="2" customWidth="1"/>
    <col min="6" max="6" width="21.85546875" style="2" customWidth="1"/>
    <col min="7" max="7" width="22.42578125" style="2" customWidth="1"/>
    <col min="8" max="9" width="18.28515625" style="2" customWidth="1"/>
    <col min="10" max="10" width="68.28515625" style="2" customWidth="1"/>
    <col min="11" max="13" width="14.140625" style="2" customWidth="1"/>
    <col min="14" max="14" width="15" style="2" customWidth="1"/>
  </cols>
  <sheetData>
    <row r="1" spans="1:14" ht="25.5" x14ac:dyDescent="0.3">
      <c r="B1" s="279" t="s">
        <v>73</v>
      </c>
      <c r="N1" s="46" t="s">
        <v>27</v>
      </c>
    </row>
    <row r="2" spans="1:14" ht="107.25" customHeight="1" thickBot="1" x14ac:dyDescent="0.3">
      <c r="A2" s="554" t="s">
        <v>97</v>
      </c>
      <c r="B2" s="554"/>
      <c r="C2" s="554"/>
      <c r="D2" s="554"/>
      <c r="E2" s="554"/>
      <c r="F2" s="554"/>
      <c r="G2" s="554"/>
      <c r="H2" s="554"/>
      <c r="I2" s="554"/>
      <c r="J2" s="554"/>
      <c r="K2" s="553" t="s">
        <v>31</v>
      </c>
      <c r="L2" s="553"/>
      <c r="M2" s="553"/>
      <c r="N2" s="553"/>
    </row>
    <row r="3" spans="1:14" ht="50.25" customHeight="1" thickBot="1" x14ac:dyDescent="0.3">
      <c r="A3" s="21" t="s">
        <v>0</v>
      </c>
      <c r="B3" s="22" t="s">
        <v>1</v>
      </c>
      <c r="C3" s="555" t="s">
        <v>2</v>
      </c>
      <c r="D3" s="556"/>
      <c r="E3" s="557" t="s">
        <v>3</v>
      </c>
      <c r="F3" s="558"/>
      <c r="G3" s="558"/>
      <c r="H3" s="558"/>
      <c r="I3" s="558"/>
      <c r="J3" s="559" t="s">
        <v>20</v>
      </c>
      <c r="K3" s="522" t="s">
        <v>3</v>
      </c>
      <c r="L3" s="522"/>
      <c r="M3" s="523"/>
      <c r="N3" s="524" t="s">
        <v>26</v>
      </c>
    </row>
    <row r="4" spans="1:14" ht="150" customHeight="1" thickBot="1" x14ac:dyDescent="0.3">
      <c r="A4" s="21"/>
      <c r="B4" s="156" t="s">
        <v>96</v>
      </c>
      <c r="C4" s="23" t="s">
        <v>4</v>
      </c>
      <c r="D4" s="24" t="s">
        <v>5</v>
      </c>
      <c r="E4" s="58" t="s">
        <v>21</v>
      </c>
      <c r="F4" s="24" t="s">
        <v>19</v>
      </c>
      <c r="G4" s="97" t="s">
        <v>98</v>
      </c>
      <c r="H4" s="26" t="s">
        <v>23</v>
      </c>
      <c r="I4" s="59" t="s">
        <v>22</v>
      </c>
      <c r="J4" s="560"/>
      <c r="K4" s="57" t="s">
        <v>6</v>
      </c>
      <c r="L4" s="25" t="s">
        <v>7</v>
      </c>
      <c r="M4" s="34" t="s">
        <v>8</v>
      </c>
      <c r="N4" s="525"/>
    </row>
    <row r="5" spans="1:14" s="38" customFormat="1" ht="24.75" customHeight="1" thickBot="1" x14ac:dyDescent="0.3">
      <c r="A5" s="526"/>
      <c r="B5" s="529" t="s">
        <v>51</v>
      </c>
      <c r="C5" s="532"/>
      <c r="D5" s="79" t="s">
        <v>9</v>
      </c>
      <c r="E5" s="190">
        <f>E6+E7+E8</f>
        <v>268.39</v>
      </c>
      <c r="F5" s="190">
        <f t="shared" ref="F5:N5" si="0">F6+F7+F8</f>
        <v>235.55</v>
      </c>
      <c r="G5" s="190">
        <f t="shared" si="0"/>
        <v>112.88</v>
      </c>
      <c r="H5" s="190">
        <f t="shared" si="0"/>
        <v>897.56999999999994</v>
      </c>
      <c r="I5" s="190">
        <f t="shared" si="0"/>
        <v>1154.7339999999999</v>
      </c>
      <c r="J5" s="561"/>
      <c r="K5" s="190">
        <f t="shared" si="0"/>
        <v>737.42000000000007</v>
      </c>
      <c r="L5" s="190">
        <f t="shared" si="0"/>
        <v>810.42000000000007</v>
      </c>
      <c r="M5" s="190">
        <f t="shared" si="0"/>
        <v>725.53</v>
      </c>
      <c r="N5" s="190">
        <f t="shared" si="0"/>
        <v>4594.0640000000003</v>
      </c>
    </row>
    <row r="6" spans="1:14" s="38" customFormat="1" ht="24.75" customHeight="1" thickBot="1" x14ac:dyDescent="0.3">
      <c r="A6" s="527"/>
      <c r="B6" s="530"/>
      <c r="C6" s="533"/>
      <c r="D6" s="79" t="s">
        <v>18</v>
      </c>
      <c r="E6" s="190">
        <f t="shared" ref="E6:I8" si="1">E11+E828</f>
        <v>84.99</v>
      </c>
      <c r="F6" s="190">
        <f t="shared" si="1"/>
        <v>65.78</v>
      </c>
      <c r="G6" s="190">
        <f t="shared" si="1"/>
        <v>47.85</v>
      </c>
      <c r="H6" s="190">
        <f t="shared" si="1"/>
        <v>498.81999999999994</v>
      </c>
      <c r="I6" s="190">
        <f t="shared" si="1"/>
        <v>311.05999999999995</v>
      </c>
      <c r="J6" s="562"/>
      <c r="K6" s="190">
        <f t="shared" ref="K6:N8" si="2">K11+K828</f>
        <v>14.950000000000001</v>
      </c>
      <c r="L6" s="190">
        <f t="shared" si="2"/>
        <v>17.330000000000002</v>
      </c>
      <c r="M6" s="190">
        <f t="shared" si="2"/>
        <v>13.14</v>
      </c>
      <c r="N6" s="190">
        <f t="shared" si="2"/>
        <v>940.29</v>
      </c>
    </row>
    <row r="7" spans="1:14" s="38" customFormat="1" ht="24.75" customHeight="1" thickBot="1" x14ac:dyDescent="0.3">
      <c r="A7" s="527"/>
      <c r="B7" s="530"/>
      <c r="C7" s="533"/>
      <c r="D7" s="79" t="s">
        <v>10</v>
      </c>
      <c r="E7" s="190">
        <f t="shared" si="1"/>
        <v>139.96</v>
      </c>
      <c r="F7" s="190">
        <f t="shared" si="1"/>
        <v>128.99</v>
      </c>
      <c r="G7" s="190">
        <f t="shared" si="1"/>
        <v>50.849999999999994</v>
      </c>
      <c r="H7" s="190">
        <f t="shared" si="1"/>
        <v>313.40999999999997</v>
      </c>
      <c r="I7" s="190">
        <f t="shared" si="1"/>
        <v>771.79</v>
      </c>
      <c r="J7" s="562"/>
      <c r="K7" s="190">
        <f t="shared" si="2"/>
        <v>618.91999999999996</v>
      </c>
      <c r="L7" s="190">
        <f t="shared" si="2"/>
        <v>695.84</v>
      </c>
      <c r="M7" s="190">
        <f t="shared" si="2"/>
        <v>615.34</v>
      </c>
      <c r="N7" s="190">
        <f t="shared" si="2"/>
        <v>3155.26</v>
      </c>
    </row>
    <row r="8" spans="1:14" s="38" customFormat="1" ht="24.75" customHeight="1" thickBot="1" x14ac:dyDescent="0.3">
      <c r="A8" s="528"/>
      <c r="B8" s="531"/>
      <c r="C8" s="534"/>
      <c r="D8" s="79" t="s">
        <v>11</v>
      </c>
      <c r="E8" s="190">
        <f t="shared" si="1"/>
        <v>43.44</v>
      </c>
      <c r="F8" s="190">
        <f t="shared" si="1"/>
        <v>40.78</v>
      </c>
      <c r="G8" s="190">
        <f t="shared" si="1"/>
        <v>14.18</v>
      </c>
      <c r="H8" s="190">
        <f t="shared" si="1"/>
        <v>85.34</v>
      </c>
      <c r="I8" s="190">
        <f t="shared" si="1"/>
        <v>71.884</v>
      </c>
      <c r="J8" s="563"/>
      <c r="K8" s="190">
        <f t="shared" si="2"/>
        <v>103.55000000000001</v>
      </c>
      <c r="L8" s="190">
        <f t="shared" si="2"/>
        <v>97.25</v>
      </c>
      <c r="M8" s="190">
        <f t="shared" si="2"/>
        <v>97.05</v>
      </c>
      <c r="N8" s="190">
        <f t="shared" si="2"/>
        <v>498.51400000000001</v>
      </c>
    </row>
    <row r="9" spans="1:14" s="37" customFormat="1" ht="11.25" customHeight="1" thickBot="1" x14ac:dyDescent="0.3">
      <c r="A9" s="63"/>
      <c r="B9" s="67"/>
      <c r="C9" s="64"/>
      <c r="D9" s="68"/>
      <c r="E9" s="65"/>
      <c r="F9" s="65"/>
      <c r="G9" s="65"/>
      <c r="H9" s="65"/>
      <c r="I9" s="65"/>
      <c r="J9" s="65"/>
      <c r="K9" s="65"/>
      <c r="L9" s="65"/>
      <c r="M9" s="65"/>
      <c r="N9" s="66"/>
    </row>
    <row r="10" spans="1:14" s="38" customFormat="1" ht="24.75" customHeight="1" x14ac:dyDescent="0.25">
      <c r="A10" s="507"/>
      <c r="B10" s="501" t="s">
        <v>40</v>
      </c>
      <c r="C10" s="504"/>
      <c r="D10" s="80" t="s">
        <v>9</v>
      </c>
      <c r="E10" s="81">
        <f>SUM(E11:E13)</f>
        <v>155.31</v>
      </c>
      <c r="F10" s="81">
        <f t="shared" ref="F10:K10" si="3">SUM(F11:F13)</f>
        <v>123.92</v>
      </c>
      <c r="G10" s="81">
        <f t="shared" si="3"/>
        <v>72.8</v>
      </c>
      <c r="H10" s="81">
        <f t="shared" si="3"/>
        <v>845.24999999999989</v>
      </c>
      <c r="I10" s="81">
        <f t="shared" si="3"/>
        <v>1122.184</v>
      </c>
      <c r="J10" s="547"/>
      <c r="K10" s="81">
        <f t="shared" si="3"/>
        <v>691.42</v>
      </c>
      <c r="L10" s="81">
        <f t="shared" ref="L10" si="4">SUM(L11:L13)</f>
        <v>765.62000000000012</v>
      </c>
      <c r="M10" s="81">
        <f t="shared" ref="M10" si="5">SUM(M11:M13)</f>
        <v>681.73</v>
      </c>
      <c r="N10" s="82">
        <f t="shared" ref="N10" si="6">SUM(N11:N13)</f>
        <v>4261.5140000000001</v>
      </c>
    </row>
    <row r="11" spans="1:14" s="38" customFormat="1" ht="24.75" customHeight="1" x14ac:dyDescent="0.25">
      <c r="A11" s="508"/>
      <c r="B11" s="502"/>
      <c r="C11" s="505"/>
      <c r="D11" s="69" t="s">
        <v>18</v>
      </c>
      <c r="E11" s="96">
        <f t="shared" ref="E11:I13" si="7">E228+E266+E411+E469+E500+E529+E558+E587+E651+E687+E789+E818</f>
        <v>84.99</v>
      </c>
      <c r="F11" s="96">
        <f t="shared" si="7"/>
        <v>65.78</v>
      </c>
      <c r="G11" s="96">
        <f t="shared" si="7"/>
        <v>47.85</v>
      </c>
      <c r="H11" s="96">
        <f t="shared" si="7"/>
        <v>498.81999999999994</v>
      </c>
      <c r="I11" s="96">
        <f t="shared" si="7"/>
        <v>311.05999999999995</v>
      </c>
      <c r="J11" s="548"/>
      <c r="K11" s="96">
        <f t="shared" ref="K11:M13" si="8">K228+K266+K411+K469+K500+K529+K558+K587+K651+K687+K789+K818</f>
        <v>14.950000000000001</v>
      </c>
      <c r="L11" s="96">
        <f t="shared" si="8"/>
        <v>17.330000000000002</v>
      </c>
      <c r="M11" s="96">
        <f t="shared" si="8"/>
        <v>13.14</v>
      </c>
      <c r="N11" s="93">
        <f>E11+H11+I11+K11+L11+M11</f>
        <v>940.29</v>
      </c>
    </row>
    <row r="12" spans="1:14" s="38" customFormat="1" ht="24.75" customHeight="1" x14ac:dyDescent="0.25">
      <c r="A12" s="508"/>
      <c r="B12" s="502"/>
      <c r="C12" s="505"/>
      <c r="D12" s="69" t="s">
        <v>10</v>
      </c>
      <c r="E12" s="96">
        <f t="shared" si="7"/>
        <v>44.660000000000004</v>
      </c>
      <c r="F12" s="96">
        <f t="shared" si="7"/>
        <v>33.69</v>
      </c>
      <c r="G12" s="96">
        <f t="shared" si="7"/>
        <v>15.95</v>
      </c>
      <c r="H12" s="96">
        <f t="shared" si="7"/>
        <v>298.02</v>
      </c>
      <c r="I12" s="96">
        <f t="shared" si="7"/>
        <v>771.79</v>
      </c>
      <c r="J12" s="548"/>
      <c r="K12" s="96">
        <f t="shared" si="8"/>
        <v>618.91999999999996</v>
      </c>
      <c r="L12" s="96">
        <f t="shared" si="8"/>
        <v>695.84</v>
      </c>
      <c r="M12" s="96">
        <f t="shared" si="8"/>
        <v>615.34</v>
      </c>
      <c r="N12" s="93">
        <f t="shared" ref="N12:N13" si="9">E12+H12+I12+K12+L12+M12</f>
        <v>3044.57</v>
      </c>
    </row>
    <row r="13" spans="1:14" s="38" customFormat="1" ht="24.75" customHeight="1" thickBot="1" x14ac:dyDescent="0.3">
      <c r="A13" s="509"/>
      <c r="B13" s="503"/>
      <c r="C13" s="506"/>
      <c r="D13" s="70" t="s">
        <v>11</v>
      </c>
      <c r="E13" s="94">
        <f t="shared" si="7"/>
        <v>25.66</v>
      </c>
      <c r="F13" s="94">
        <f t="shared" si="7"/>
        <v>24.45</v>
      </c>
      <c r="G13" s="94">
        <f t="shared" si="7"/>
        <v>9</v>
      </c>
      <c r="H13" s="94">
        <f t="shared" si="7"/>
        <v>48.41</v>
      </c>
      <c r="I13" s="94">
        <f t="shared" si="7"/>
        <v>39.334000000000003</v>
      </c>
      <c r="J13" s="549"/>
      <c r="K13" s="94">
        <f t="shared" si="8"/>
        <v>57.550000000000004</v>
      </c>
      <c r="L13" s="94">
        <f t="shared" si="8"/>
        <v>52.449999999999996</v>
      </c>
      <c r="M13" s="94">
        <f t="shared" si="8"/>
        <v>53.25</v>
      </c>
      <c r="N13" s="95">
        <f t="shared" si="9"/>
        <v>276.654</v>
      </c>
    </row>
    <row r="14" spans="1:14" s="37" customFormat="1" ht="11.25" customHeight="1" thickBot="1" x14ac:dyDescent="0.3">
      <c r="A14" s="100"/>
      <c r="B14" s="68"/>
      <c r="C14" s="64"/>
      <c r="D14" s="68"/>
      <c r="E14" s="101"/>
      <c r="F14" s="101"/>
      <c r="G14" s="101"/>
      <c r="H14" s="101"/>
      <c r="I14" s="101"/>
      <c r="J14" s="101"/>
      <c r="K14" s="101"/>
      <c r="L14" s="101"/>
      <c r="M14" s="101"/>
      <c r="N14" s="102"/>
    </row>
    <row r="15" spans="1:14" ht="66.75" customHeight="1" thickBot="1" x14ac:dyDescent="0.3">
      <c r="A15" s="73"/>
      <c r="B15" s="74"/>
      <c r="C15" s="74"/>
      <c r="D15" s="74"/>
      <c r="E15" s="104" t="s">
        <v>83</v>
      </c>
      <c r="F15" s="103" t="s">
        <v>53</v>
      </c>
      <c r="G15" s="105"/>
      <c r="H15" s="74"/>
      <c r="I15" s="74"/>
      <c r="J15" s="74"/>
      <c r="K15" s="74"/>
      <c r="L15" s="74"/>
      <c r="M15" s="74"/>
      <c r="N15" s="75"/>
    </row>
    <row r="16" spans="1:14" ht="21" customHeight="1" thickBot="1" x14ac:dyDescent="0.3">
      <c r="A16" s="496" t="s">
        <v>99</v>
      </c>
      <c r="B16" s="497"/>
      <c r="C16" s="497"/>
      <c r="D16" s="497"/>
      <c r="E16" s="497"/>
      <c r="F16" s="497"/>
      <c r="G16" s="497"/>
      <c r="H16" s="497"/>
      <c r="I16" s="497"/>
      <c r="J16" s="497"/>
      <c r="K16" s="497"/>
      <c r="L16" s="497"/>
      <c r="M16" s="497"/>
      <c r="N16" s="498"/>
    </row>
    <row r="17" spans="1:18" ht="45" hidden="1" customHeight="1" x14ac:dyDescent="0.25">
      <c r="A17" s="444" t="s">
        <v>12</v>
      </c>
      <c r="B17" s="6" t="s">
        <v>100</v>
      </c>
      <c r="C17" s="83">
        <v>1.597</v>
      </c>
      <c r="D17" s="84">
        <v>43100</v>
      </c>
      <c r="E17" s="83">
        <v>1.85</v>
      </c>
      <c r="F17" s="83"/>
      <c r="G17" s="83"/>
      <c r="H17" s="83">
        <v>1.89</v>
      </c>
      <c r="I17" s="83">
        <v>1.9059999999999999</v>
      </c>
      <c r="J17" s="85"/>
      <c r="K17" s="86">
        <v>1.9219999999999999</v>
      </c>
      <c r="L17" s="86">
        <v>1.9379999999999999</v>
      </c>
      <c r="M17" s="86">
        <v>1.954</v>
      </c>
      <c r="N17" s="87"/>
    </row>
    <row r="18" spans="1:18" ht="27" hidden="1" customHeight="1" x14ac:dyDescent="0.25">
      <c r="A18" s="454"/>
      <c r="B18" s="13" t="s">
        <v>96</v>
      </c>
      <c r="C18" s="27"/>
      <c r="D18" s="11"/>
      <c r="E18" s="27"/>
      <c r="F18" s="27"/>
      <c r="G18" s="27"/>
      <c r="H18" s="27"/>
      <c r="I18" s="27"/>
      <c r="J18" s="39"/>
      <c r="K18" s="27"/>
      <c r="L18" s="27"/>
      <c r="M18" s="27"/>
      <c r="N18" s="28"/>
    </row>
    <row r="19" spans="1:18" s="32" customFormat="1" ht="26.25" hidden="1" customHeight="1" x14ac:dyDescent="0.25">
      <c r="A19" s="14"/>
      <c r="B19" s="15" t="s">
        <v>14</v>
      </c>
      <c r="C19" s="446" t="s">
        <v>15</v>
      </c>
      <c r="D19" s="447"/>
      <c r="E19" s="447"/>
      <c r="F19" s="447"/>
      <c r="G19" s="447"/>
      <c r="H19" s="447"/>
      <c r="I19" s="447"/>
      <c r="J19" s="447"/>
      <c r="K19" s="455"/>
      <c r="L19" s="455"/>
      <c r="M19" s="455"/>
      <c r="N19" s="456"/>
      <c r="R19" s="99"/>
    </row>
    <row r="20" spans="1:18" s="37" customFormat="1" ht="21.75" hidden="1" customHeight="1" x14ac:dyDescent="0.25">
      <c r="A20" s="434" t="s">
        <v>16</v>
      </c>
      <c r="B20" s="425" t="s">
        <v>34</v>
      </c>
      <c r="C20" s="465"/>
      <c r="D20" s="232" t="s">
        <v>17</v>
      </c>
      <c r="E20" s="78">
        <f t="shared" ref="E20:M20" si="10">SUM(E21:E23)</f>
        <v>0</v>
      </c>
      <c r="F20" s="78">
        <f t="shared" si="10"/>
        <v>0</v>
      </c>
      <c r="G20" s="78">
        <f t="shared" si="10"/>
        <v>0</v>
      </c>
      <c r="H20" s="78">
        <f t="shared" si="10"/>
        <v>0</v>
      </c>
      <c r="I20" s="78">
        <f t="shared" si="10"/>
        <v>0</v>
      </c>
      <c r="J20" s="431"/>
      <c r="K20" s="78">
        <f t="shared" si="10"/>
        <v>0</v>
      </c>
      <c r="L20" s="78">
        <f t="shared" si="10"/>
        <v>0</v>
      </c>
      <c r="M20" s="78">
        <f t="shared" si="10"/>
        <v>0</v>
      </c>
      <c r="N20" s="88">
        <f>E20+H20+I20+K20+L20+M20</f>
        <v>0</v>
      </c>
    </row>
    <row r="21" spans="1:18" s="32" customFormat="1" ht="21.75" hidden="1" customHeight="1" x14ac:dyDescent="0.25">
      <c r="A21" s="435"/>
      <c r="B21" s="426"/>
      <c r="C21" s="466"/>
      <c r="D21" s="233" t="s">
        <v>18</v>
      </c>
      <c r="E21" s="234"/>
      <c r="F21" s="234"/>
      <c r="G21" s="234"/>
      <c r="H21" s="235"/>
      <c r="I21" s="235"/>
      <c r="J21" s="432"/>
      <c r="K21" s="236"/>
      <c r="L21" s="236"/>
      <c r="M21" s="236"/>
      <c r="N21" s="273">
        <f t="shared" ref="N21:N23" si="11">E21+H21+I21+K21+L21+M21</f>
        <v>0</v>
      </c>
    </row>
    <row r="22" spans="1:18" s="32" customFormat="1" ht="21.75" hidden="1" customHeight="1" x14ac:dyDescent="0.25">
      <c r="A22" s="435"/>
      <c r="B22" s="426"/>
      <c r="C22" s="466"/>
      <c r="D22" s="233" t="s">
        <v>10</v>
      </c>
      <c r="E22" s="234"/>
      <c r="F22" s="234"/>
      <c r="G22" s="234"/>
      <c r="H22" s="235"/>
      <c r="I22" s="235"/>
      <c r="J22" s="432"/>
      <c r="K22" s="236"/>
      <c r="L22" s="236"/>
      <c r="M22" s="236"/>
      <c r="N22" s="273">
        <f t="shared" si="11"/>
        <v>0</v>
      </c>
    </row>
    <row r="23" spans="1:18" s="32" customFormat="1" ht="21.75" hidden="1" customHeight="1" x14ac:dyDescent="0.25">
      <c r="A23" s="460"/>
      <c r="B23" s="427"/>
      <c r="C23" s="466"/>
      <c r="D23" s="246" t="s">
        <v>11</v>
      </c>
      <c r="E23" s="283"/>
      <c r="F23" s="283"/>
      <c r="G23" s="283"/>
      <c r="H23" s="284"/>
      <c r="I23" s="284"/>
      <c r="J23" s="432"/>
      <c r="K23" s="285"/>
      <c r="L23" s="285"/>
      <c r="M23" s="285"/>
      <c r="N23" s="286">
        <f t="shared" si="11"/>
        <v>0</v>
      </c>
    </row>
    <row r="24" spans="1:18" ht="88.15" hidden="1" customHeight="1" x14ac:dyDescent="0.25">
      <c r="A24" s="449" t="s">
        <v>13</v>
      </c>
      <c r="B24" s="29" t="s">
        <v>101</v>
      </c>
      <c r="C24" s="309">
        <v>96.08</v>
      </c>
      <c r="D24" s="310">
        <v>43100</v>
      </c>
      <c r="E24" s="309">
        <v>99.1</v>
      </c>
      <c r="F24" s="309"/>
      <c r="G24" s="309"/>
      <c r="H24" s="309">
        <v>101.1</v>
      </c>
      <c r="I24" s="309">
        <v>102.5</v>
      </c>
      <c r="J24" s="311"/>
      <c r="K24" s="5">
        <v>104.6</v>
      </c>
      <c r="L24" s="5">
        <v>106</v>
      </c>
      <c r="M24" s="5">
        <v>108</v>
      </c>
      <c r="N24" s="236"/>
    </row>
    <row r="25" spans="1:18" ht="32.25" hidden="1" customHeight="1" x14ac:dyDescent="0.25">
      <c r="A25" s="454"/>
      <c r="B25" s="13" t="s">
        <v>96</v>
      </c>
      <c r="C25" s="295"/>
      <c r="D25" s="296"/>
      <c r="E25" s="295"/>
      <c r="F25" s="295"/>
      <c r="G25" s="295"/>
      <c r="H25" s="295"/>
      <c r="I25" s="295"/>
      <c r="J25" s="297"/>
      <c r="K25" s="295"/>
      <c r="L25" s="295"/>
      <c r="M25" s="295"/>
      <c r="N25" s="243"/>
    </row>
    <row r="26" spans="1:18" s="32" customFormat="1" ht="28.5" hidden="1" customHeight="1" x14ac:dyDescent="0.25">
      <c r="A26" s="14"/>
      <c r="B26" s="15" t="s">
        <v>14</v>
      </c>
      <c r="C26" s="472" t="s">
        <v>15</v>
      </c>
      <c r="D26" s="473"/>
      <c r="E26" s="473"/>
      <c r="F26" s="473"/>
      <c r="G26" s="473"/>
      <c r="H26" s="473"/>
      <c r="I26" s="473"/>
      <c r="J26" s="473"/>
      <c r="K26" s="474"/>
      <c r="L26" s="474"/>
      <c r="M26" s="474"/>
      <c r="N26" s="475"/>
    </row>
    <row r="27" spans="1:18" s="37" customFormat="1" ht="24" hidden="1" customHeight="1" x14ac:dyDescent="0.25">
      <c r="A27" s="434" t="s">
        <v>29</v>
      </c>
      <c r="B27" s="425" t="s">
        <v>34</v>
      </c>
      <c r="C27" s="465"/>
      <c r="D27" s="232" t="s">
        <v>17</v>
      </c>
      <c r="E27" s="78">
        <f t="shared" ref="E27:I27" si="12">SUM(E28:E30)</f>
        <v>0</v>
      </c>
      <c r="F27" s="78">
        <f t="shared" si="12"/>
        <v>0</v>
      </c>
      <c r="G27" s="78">
        <f t="shared" si="12"/>
        <v>0</v>
      </c>
      <c r="H27" s="78">
        <f t="shared" si="12"/>
        <v>0</v>
      </c>
      <c r="I27" s="78">
        <f t="shared" si="12"/>
        <v>0</v>
      </c>
      <c r="J27" s="431"/>
      <c r="K27" s="78">
        <f t="shared" ref="K27:M27" si="13">SUM(K28:K30)</f>
        <v>0</v>
      </c>
      <c r="L27" s="78">
        <f t="shared" si="13"/>
        <v>0</v>
      </c>
      <c r="M27" s="78">
        <f t="shared" si="13"/>
        <v>0</v>
      </c>
      <c r="N27" s="88">
        <f>E27+H27+I27+K27+L27+M27</f>
        <v>0</v>
      </c>
    </row>
    <row r="28" spans="1:18" s="32" customFormat="1" ht="24" hidden="1" customHeight="1" x14ac:dyDescent="0.25">
      <c r="A28" s="435"/>
      <c r="B28" s="426"/>
      <c r="C28" s="466"/>
      <c r="D28" s="233" t="s">
        <v>18</v>
      </c>
      <c r="E28" s="234"/>
      <c r="F28" s="234"/>
      <c r="G28" s="234"/>
      <c r="H28" s="235"/>
      <c r="I28" s="235"/>
      <c r="J28" s="432"/>
      <c r="K28" s="236"/>
      <c r="L28" s="236"/>
      <c r="M28" s="236"/>
      <c r="N28" s="273">
        <f t="shared" ref="N28:N30" si="14">E28+H28+I28+K28+L28+M28</f>
        <v>0</v>
      </c>
    </row>
    <row r="29" spans="1:18" s="32" customFormat="1" ht="24" hidden="1" customHeight="1" x14ac:dyDescent="0.25">
      <c r="A29" s="435"/>
      <c r="B29" s="426"/>
      <c r="C29" s="466"/>
      <c r="D29" s="233" t="s">
        <v>10</v>
      </c>
      <c r="E29" s="234"/>
      <c r="F29" s="234"/>
      <c r="G29" s="234"/>
      <c r="H29" s="235"/>
      <c r="I29" s="235"/>
      <c r="J29" s="432"/>
      <c r="K29" s="236"/>
      <c r="L29" s="236"/>
      <c r="M29" s="236"/>
      <c r="N29" s="273">
        <f t="shared" si="14"/>
        <v>0</v>
      </c>
    </row>
    <row r="30" spans="1:18" s="32" customFormat="1" ht="24" hidden="1" customHeight="1" x14ac:dyDescent="0.25">
      <c r="A30" s="435"/>
      <c r="B30" s="427"/>
      <c r="C30" s="467"/>
      <c r="D30" s="237" t="s">
        <v>11</v>
      </c>
      <c r="E30" s="238"/>
      <c r="F30" s="238"/>
      <c r="G30" s="238"/>
      <c r="H30" s="239"/>
      <c r="I30" s="239"/>
      <c r="J30" s="433"/>
      <c r="K30" s="236"/>
      <c r="L30" s="236"/>
      <c r="M30" s="236"/>
      <c r="N30" s="88">
        <f t="shared" si="14"/>
        <v>0</v>
      </c>
    </row>
    <row r="31" spans="1:18" ht="88.15" hidden="1" customHeight="1" x14ac:dyDescent="0.25">
      <c r="A31" s="476" t="s">
        <v>78</v>
      </c>
      <c r="B31" s="29" t="s">
        <v>102</v>
      </c>
      <c r="C31" s="298">
        <v>77.38</v>
      </c>
      <c r="D31" s="299">
        <v>43525</v>
      </c>
      <c r="E31" s="300">
        <v>22980</v>
      </c>
      <c r="F31" s="300"/>
      <c r="G31" s="300"/>
      <c r="H31" s="300">
        <v>22880</v>
      </c>
      <c r="I31" s="300">
        <v>22480</v>
      </c>
      <c r="J31" s="300"/>
      <c r="K31" s="300">
        <v>22090</v>
      </c>
      <c r="L31" s="300">
        <v>21680</v>
      </c>
      <c r="M31" s="300">
        <v>21300</v>
      </c>
      <c r="N31" s="242"/>
    </row>
    <row r="32" spans="1:18" ht="32.25" hidden="1" customHeight="1" x14ac:dyDescent="0.25">
      <c r="A32" s="471"/>
      <c r="B32" s="13" t="s">
        <v>96</v>
      </c>
      <c r="C32" s="293"/>
      <c r="D32" s="294"/>
      <c r="E32" s="293"/>
      <c r="F32" s="293"/>
      <c r="G32" s="293"/>
      <c r="H32" s="293"/>
      <c r="I32" s="293"/>
      <c r="J32" s="293"/>
      <c r="K32" s="293"/>
      <c r="L32" s="293"/>
      <c r="M32" s="293"/>
      <c r="N32" s="245"/>
    </row>
    <row r="33" spans="1:18" s="32" customFormat="1" ht="28.5" hidden="1" customHeight="1" x14ac:dyDescent="0.25">
      <c r="A33" s="14"/>
      <c r="B33" s="15" t="s">
        <v>14</v>
      </c>
      <c r="C33" s="472" t="s">
        <v>15</v>
      </c>
      <c r="D33" s="473"/>
      <c r="E33" s="473"/>
      <c r="F33" s="473"/>
      <c r="G33" s="473"/>
      <c r="H33" s="473"/>
      <c r="I33" s="473"/>
      <c r="J33" s="473"/>
      <c r="K33" s="474"/>
      <c r="L33" s="474"/>
      <c r="M33" s="474"/>
      <c r="N33" s="475"/>
    </row>
    <row r="34" spans="1:18" s="37" customFormat="1" ht="24" hidden="1" customHeight="1" x14ac:dyDescent="0.25">
      <c r="A34" s="477" t="s">
        <v>103</v>
      </c>
      <c r="B34" s="425" t="s">
        <v>34</v>
      </c>
      <c r="C34" s="465"/>
      <c r="D34" s="232" t="s">
        <v>17</v>
      </c>
      <c r="E34" s="78">
        <f t="shared" ref="E34:I34" si="15">SUM(E35:E37)</f>
        <v>0</v>
      </c>
      <c r="F34" s="78">
        <f t="shared" si="15"/>
        <v>0</v>
      </c>
      <c r="G34" s="78">
        <f t="shared" si="15"/>
        <v>0</v>
      </c>
      <c r="H34" s="78">
        <f t="shared" si="15"/>
        <v>0</v>
      </c>
      <c r="I34" s="78">
        <f t="shared" si="15"/>
        <v>0</v>
      </c>
      <c r="J34" s="431"/>
      <c r="K34" s="78">
        <f t="shared" ref="K34:M34" si="16">SUM(K35:K37)</f>
        <v>0</v>
      </c>
      <c r="L34" s="78">
        <f t="shared" si="16"/>
        <v>0</v>
      </c>
      <c r="M34" s="78">
        <f t="shared" si="16"/>
        <v>0</v>
      </c>
      <c r="N34" s="88">
        <f>E34+H34+I34+K34+L34+M34</f>
        <v>0</v>
      </c>
    </row>
    <row r="35" spans="1:18" s="32" customFormat="1" ht="24" hidden="1" customHeight="1" x14ac:dyDescent="0.25">
      <c r="A35" s="478"/>
      <c r="B35" s="426"/>
      <c r="C35" s="466"/>
      <c r="D35" s="233" t="s">
        <v>18</v>
      </c>
      <c r="E35" s="234"/>
      <c r="F35" s="234"/>
      <c r="G35" s="234"/>
      <c r="H35" s="235"/>
      <c r="I35" s="235"/>
      <c r="J35" s="432"/>
      <c r="K35" s="236"/>
      <c r="L35" s="236"/>
      <c r="M35" s="236"/>
      <c r="N35" s="273">
        <f t="shared" ref="N35:N37" si="17">E35+H35+I35+K35+L35+M35</f>
        <v>0</v>
      </c>
    </row>
    <row r="36" spans="1:18" s="32" customFormat="1" ht="24" hidden="1" customHeight="1" x14ac:dyDescent="0.25">
      <c r="A36" s="478"/>
      <c r="B36" s="426"/>
      <c r="C36" s="466"/>
      <c r="D36" s="233" t="s">
        <v>10</v>
      </c>
      <c r="E36" s="234"/>
      <c r="F36" s="234"/>
      <c r="G36" s="234"/>
      <c r="H36" s="235"/>
      <c r="I36" s="235"/>
      <c r="J36" s="432"/>
      <c r="K36" s="236"/>
      <c r="L36" s="236"/>
      <c r="M36" s="236"/>
      <c r="N36" s="273">
        <f t="shared" si="17"/>
        <v>0</v>
      </c>
    </row>
    <row r="37" spans="1:18" s="32" customFormat="1" ht="24" hidden="1" customHeight="1" x14ac:dyDescent="0.25">
      <c r="A37" s="479"/>
      <c r="B37" s="427"/>
      <c r="C37" s="467"/>
      <c r="D37" s="237" t="s">
        <v>11</v>
      </c>
      <c r="E37" s="238"/>
      <c r="F37" s="238"/>
      <c r="G37" s="238"/>
      <c r="H37" s="239"/>
      <c r="I37" s="239"/>
      <c r="J37" s="433"/>
      <c r="K37" s="236"/>
      <c r="L37" s="236"/>
      <c r="M37" s="236"/>
      <c r="N37" s="88">
        <f t="shared" si="17"/>
        <v>0</v>
      </c>
    </row>
    <row r="38" spans="1:18" ht="144" hidden="1" customHeight="1" x14ac:dyDescent="0.25">
      <c r="A38" s="470" t="s">
        <v>80</v>
      </c>
      <c r="B38" s="29" t="s">
        <v>104</v>
      </c>
      <c r="C38" s="301">
        <v>20021</v>
      </c>
      <c r="D38" s="302">
        <v>43525</v>
      </c>
      <c r="E38" s="303">
        <v>22980</v>
      </c>
      <c r="F38" s="303"/>
      <c r="G38" s="304"/>
      <c r="H38" s="303">
        <v>22880</v>
      </c>
      <c r="I38" s="304">
        <v>22480</v>
      </c>
      <c r="J38" s="305"/>
      <c r="K38" s="304">
        <v>22090</v>
      </c>
      <c r="L38" s="304">
        <v>21680</v>
      </c>
      <c r="M38" s="306">
        <v>21300</v>
      </c>
      <c r="N38" s="242"/>
    </row>
    <row r="39" spans="1:18" ht="32.25" hidden="1" customHeight="1" x14ac:dyDescent="0.25">
      <c r="A39" s="471"/>
      <c r="B39" s="13" t="s">
        <v>96</v>
      </c>
      <c r="C39" s="293">
        <v>1590</v>
      </c>
      <c r="D39" s="294">
        <v>43555</v>
      </c>
      <c r="E39" s="293">
        <v>1804</v>
      </c>
      <c r="F39" s="293"/>
      <c r="G39" s="293"/>
      <c r="H39" s="293">
        <v>1796</v>
      </c>
      <c r="I39" s="293">
        <v>1765</v>
      </c>
      <c r="J39" s="293"/>
      <c r="K39" s="293">
        <v>1734</v>
      </c>
      <c r="L39" s="293">
        <v>1702</v>
      </c>
      <c r="M39" s="293">
        <v>1672</v>
      </c>
      <c r="N39" s="245"/>
    </row>
    <row r="40" spans="1:18" s="32" customFormat="1" ht="28.5" hidden="1" customHeight="1" x14ac:dyDescent="0.25">
      <c r="A40" s="14"/>
      <c r="B40" s="15" t="s">
        <v>14</v>
      </c>
      <c r="C40" s="472" t="s">
        <v>15</v>
      </c>
      <c r="D40" s="473"/>
      <c r="E40" s="473"/>
      <c r="F40" s="473"/>
      <c r="G40" s="473"/>
      <c r="H40" s="473"/>
      <c r="I40" s="473"/>
      <c r="J40" s="473"/>
      <c r="K40" s="474"/>
      <c r="L40" s="474"/>
      <c r="M40" s="474"/>
      <c r="N40" s="475"/>
    </row>
    <row r="41" spans="1:18" s="37" customFormat="1" ht="24" hidden="1" customHeight="1" x14ac:dyDescent="0.25">
      <c r="A41" s="434" t="s">
        <v>105</v>
      </c>
      <c r="B41" s="425" t="s">
        <v>34</v>
      </c>
      <c r="C41" s="465"/>
      <c r="D41" s="232" t="s">
        <v>17</v>
      </c>
      <c r="E41" s="78">
        <f t="shared" ref="E41:I41" si="18">SUM(E42:E44)</f>
        <v>0</v>
      </c>
      <c r="F41" s="78">
        <f t="shared" si="18"/>
        <v>0</v>
      </c>
      <c r="G41" s="78">
        <f t="shared" si="18"/>
        <v>0</v>
      </c>
      <c r="H41" s="78">
        <f t="shared" si="18"/>
        <v>0</v>
      </c>
      <c r="I41" s="78">
        <f t="shared" si="18"/>
        <v>0</v>
      </c>
      <c r="J41" s="431"/>
      <c r="K41" s="78">
        <f t="shared" ref="K41:M41" si="19">SUM(K42:K44)</f>
        <v>0</v>
      </c>
      <c r="L41" s="78">
        <f t="shared" si="19"/>
        <v>0</v>
      </c>
      <c r="M41" s="78">
        <f t="shared" si="19"/>
        <v>0</v>
      </c>
      <c r="N41" s="88">
        <f>E41+H41+I41+K41+L41+M41</f>
        <v>0</v>
      </c>
    </row>
    <row r="42" spans="1:18" s="32" customFormat="1" ht="24" hidden="1" customHeight="1" x14ac:dyDescent="0.25">
      <c r="A42" s="435"/>
      <c r="B42" s="426"/>
      <c r="C42" s="466"/>
      <c r="D42" s="233" t="s">
        <v>18</v>
      </c>
      <c r="E42" s="234"/>
      <c r="F42" s="234"/>
      <c r="G42" s="234"/>
      <c r="H42" s="235"/>
      <c r="I42" s="235"/>
      <c r="J42" s="432"/>
      <c r="K42" s="236"/>
      <c r="L42" s="236"/>
      <c r="M42" s="236"/>
      <c r="N42" s="273">
        <f t="shared" ref="N42:N44" si="20">E42+H42+I42+K42+L42+M42</f>
        <v>0</v>
      </c>
    </row>
    <row r="43" spans="1:18" s="32" customFormat="1" ht="24" hidden="1" customHeight="1" x14ac:dyDescent="0.25">
      <c r="A43" s="435"/>
      <c r="B43" s="426"/>
      <c r="C43" s="466"/>
      <c r="D43" s="233" t="s">
        <v>10</v>
      </c>
      <c r="E43" s="234"/>
      <c r="F43" s="234"/>
      <c r="G43" s="234"/>
      <c r="H43" s="235"/>
      <c r="I43" s="235"/>
      <c r="J43" s="432"/>
      <c r="K43" s="236"/>
      <c r="L43" s="236"/>
      <c r="M43" s="236"/>
      <c r="N43" s="273">
        <f t="shared" si="20"/>
        <v>0</v>
      </c>
    </row>
    <row r="44" spans="1:18" s="32" customFormat="1" ht="24" hidden="1" customHeight="1" thickBot="1" x14ac:dyDescent="0.3">
      <c r="A44" s="435"/>
      <c r="B44" s="427"/>
      <c r="C44" s="466"/>
      <c r="D44" s="246" t="s">
        <v>11</v>
      </c>
      <c r="E44" s="238"/>
      <c r="F44" s="238"/>
      <c r="G44" s="238"/>
      <c r="H44" s="239"/>
      <c r="I44" s="239"/>
      <c r="J44" s="433"/>
      <c r="K44" s="236"/>
      <c r="L44" s="236"/>
      <c r="M44" s="236"/>
      <c r="N44" s="88">
        <f t="shared" si="20"/>
        <v>0</v>
      </c>
    </row>
    <row r="45" spans="1:18" ht="22.5" hidden="1" customHeight="1" thickBot="1" x14ac:dyDescent="0.3">
      <c r="A45" s="451" t="s">
        <v>106</v>
      </c>
      <c r="B45" s="452"/>
      <c r="C45" s="452"/>
      <c r="D45" s="452"/>
      <c r="E45" s="452"/>
      <c r="F45" s="452"/>
      <c r="G45" s="452"/>
      <c r="H45" s="452"/>
      <c r="I45" s="452"/>
      <c r="J45" s="452"/>
      <c r="K45" s="452"/>
      <c r="L45" s="452"/>
      <c r="M45" s="452"/>
      <c r="N45" s="453"/>
    </row>
    <row r="46" spans="1:18" ht="173.45" hidden="1" customHeight="1" x14ac:dyDescent="0.25">
      <c r="A46" s="444" t="s">
        <v>12</v>
      </c>
      <c r="B46" s="6" t="s">
        <v>107</v>
      </c>
      <c r="C46" s="83">
        <v>10120</v>
      </c>
      <c r="D46" s="84">
        <v>43100</v>
      </c>
      <c r="E46" s="83">
        <v>10294</v>
      </c>
      <c r="F46" s="83"/>
      <c r="G46" s="83"/>
      <c r="H46" s="83">
        <v>10673</v>
      </c>
      <c r="I46" s="83">
        <v>11385</v>
      </c>
      <c r="J46" s="85"/>
      <c r="K46" s="307">
        <v>11445</v>
      </c>
      <c r="L46" s="307">
        <v>11450</v>
      </c>
      <c r="M46" s="308">
        <v>11450</v>
      </c>
      <c r="N46" s="87"/>
    </row>
    <row r="47" spans="1:18" ht="27" hidden="1" customHeight="1" x14ac:dyDescent="0.25">
      <c r="A47" s="454"/>
      <c r="B47" s="13" t="s">
        <v>96</v>
      </c>
      <c r="C47" s="27">
        <v>1576</v>
      </c>
      <c r="D47" s="11">
        <v>43100</v>
      </c>
      <c r="E47" s="27">
        <v>1576</v>
      </c>
      <c r="F47" s="27">
        <v>1601</v>
      </c>
      <c r="G47" s="27">
        <v>1601</v>
      </c>
      <c r="H47" s="27">
        <v>1576</v>
      </c>
      <c r="I47" s="27">
        <v>1676</v>
      </c>
      <c r="J47" s="39"/>
      <c r="K47" s="27">
        <v>1676</v>
      </c>
      <c r="L47" s="27">
        <v>1676</v>
      </c>
      <c r="M47" s="27">
        <v>1676</v>
      </c>
      <c r="N47" s="28"/>
    </row>
    <row r="48" spans="1:18" s="32" customFormat="1" ht="26.25" hidden="1" customHeight="1" x14ac:dyDescent="0.25">
      <c r="A48" s="14"/>
      <c r="B48" s="15" t="s">
        <v>14</v>
      </c>
      <c r="C48" s="446" t="s">
        <v>15</v>
      </c>
      <c r="D48" s="447"/>
      <c r="E48" s="447"/>
      <c r="F48" s="447"/>
      <c r="G48" s="447"/>
      <c r="H48" s="447"/>
      <c r="I48" s="447"/>
      <c r="J48" s="447"/>
      <c r="K48" s="455"/>
      <c r="L48" s="455"/>
      <c r="M48" s="455"/>
      <c r="N48" s="456"/>
      <c r="R48" s="99"/>
    </row>
    <row r="49" spans="1:18" s="37" customFormat="1" ht="21.75" hidden="1" customHeight="1" x14ac:dyDescent="0.25">
      <c r="A49" s="434" t="s">
        <v>16</v>
      </c>
      <c r="B49" s="425" t="s">
        <v>34</v>
      </c>
      <c r="C49" s="465"/>
      <c r="D49" s="232" t="s">
        <v>17</v>
      </c>
      <c r="E49" s="78">
        <f t="shared" ref="E49:I49" si="21">SUM(E50:E52)</f>
        <v>0</v>
      </c>
      <c r="F49" s="78">
        <f t="shared" si="21"/>
        <v>0</v>
      </c>
      <c r="G49" s="78">
        <f t="shared" si="21"/>
        <v>0</v>
      </c>
      <c r="H49" s="78">
        <f t="shared" si="21"/>
        <v>0</v>
      </c>
      <c r="I49" s="78">
        <f t="shared" si="21"/>
        <v>0</v>
      </c>
      <c r="J49" s="431"/>
      <c r="K49" s="78">
        <f t="shared" ref="K49:M49" si="22">SUM(K50:K52)</f>
        <v>0</v>
      </c>
      <c r="L49" s="78">
        <f t="shared" si="22"/>
        <v>0</v>
      </c>
      <c r="M49" s="78">
        <f t="shared" si="22"/>
        <v>0</v>
      </c>
      <c r="N49" s="88">
        <f>E49+H49+I49+K49+L49+M49</f>
        <v>0</v>
      </c>
    </row>
    <row r="50" spans="1:18" s="32" customFormat="1" ht="21.75" hidden="1" customHeight="1" x14ac:dyDescent="0.25">
      <c r="A50" s="435"/>
      <c r="B50" s="426"/>
      <c r="C50" s="466"/>
      <c r="D50" s="233" t="s">
        <v>18</v>
      </c>
      <c r="E50" s="234"/>
      <c r="F50" s="234"/>
      <c r="G50" s="234"/>
      <c r="H50" s="235"/>
      <c r="I50" s="235"/>
      <c r="J50" s="432"/>
      <c r="K50" s="236"/>
      <c r="L50" s="236"/>
      <c r="M50" s="236"/>
      <c r="N50" s="273">
        <f t="shared" ref="N50:N52" si="23">E50+H50+I50+K50+L50+M50</f>
        <v>0</v>
      </c>
    </row>
    <row r="51" spans="1:18" s="32" customFormat="1" ht="21.75" hidden="1" customHeight="1" x14ac:dyDescent="0.25">
      <c r="A51" s="435"/>
      <c r="B51" s="426"/>
      <c r="C51" s="466"/>
      <c r="D51" s="233" t="s">
        <v>10</v>
      </c>
      <c r="E51" s="234"/>
      <c r="F51" s="234"/>
      <c r="G51" s="234"/>
      <c r="H51" s="235"/>
      <c r="I51" s="235"/>
      <c r="J51" s="432"/>
      <c r="K51" s="236"/>
      <c r="L51" s="236"/>
      <c r="M51" s="236"/>
      <c r="N51" s="273">
        <f t="shared" si="23"/>
        <v>0</v>
      </c>
    </row>
    <row r="52" spans="1:18" s="32" customFormat="1" ht="21.75" hidden="1" customHeight="1" thickBot="1" x14ac:dyDescent="0.3">
      <c r="A52" s="460"/>
      <c r="B52" s="427"/>
      <c r="C52" s="467"/>
      <c r="D52" s="237" t="s">
        <v>11</v>
      </c>
      <c r="E52" s="238"/>
      <c r="F52" s="238"/>
      <c r="G52" s="238"/>
      <c r="H52" s="239"/>
      <c r="I52" s="239"/>
      <c r="J52" s="433"/>
      <c r="K52" s="236"/>
      <c r="L52" s="236"/>
      <c r="M52" s="236"/>
      <c r="N52" s="88">
        <f t="shared" si="23"/>
        <v>0</v>
      </c>
    </row>
    <row r="53" spans="1:18" ht="45" hidden="1" customHeight="1" x14ac:dyDescent="0.25">
      <c r="A53" s="444" t="s">
        <v>13</v>
      </c>
      <c r="B53" s="6" t="s">
        <v>108</v>
      </c>
      <c r="C53" s="83">
        <v>94.7</v>
      </c>
      <c r="D53" s="84">
        <v>43101</v>
      </c>
      <c r="E53" s="83">
        <v>95</v>
      </c>
      <c r="F53" s="83"/>
      <c r="G53" s="83"/>
      <c r="H53" s="83">
        <v>97</v>
      </c>
      <c r="I53" s="83">
        <v>100</v>
      </c>
      <c r="J53" s="85"/>
      <c r="K53" s="86">
        <v>100</v>
      </c>
      <c r="L53" s="86">
        <v>100</v>
      </c>
      <c r="M53" s="86">
        <v>100</v>
      </c>
      <c r="N53" s="87"/>
    </row>
    <row r="54" spans="1:18" ht="27" hidden="1" customHeight="1" x14ac:dyDescent="0.25">
      <c r="A54" s="454"/>
      <c r="B54" s="13" t="s">
        <v>96</v>
      </c>
      <c r="C54" s="27"/>
      <c r="D54" s="11">
        <v>43100</v>
      </c>
      <c r="E54" s="27">
        <v>95</v>
      </c>
      <c r="F54" s="27">
        <v>95.3</v>
      </c>
      <c r="G54" s="27">
        <v>95.3</v>
      </c>
      <c r="H54" s="27">
        <v>97</v>
      </c>
      <c r="I54" s="27">
        <v>100</v>
      </c>
      <c r="J54" s="39"/>
      <c r="K54" s="27">
        <v>100</v>
      </c>
      <c r="L54" s="27">
        <v>100</v>
      </c>
      <c r="M54" s="27">
        <v>100</v>
      </c>
      <c r="N54" s="28"/>
    </row>
    <row r="55" spans="1:18" s="32" customFormat="1" ht="26.25" hidden="1" customHeight="1" x14ac:dyDescent="0.25">
      <c r="A55" s="14"/>
      <c r="B55" s="15" t="s">
        <v>14</v>
      </c>
      <c r="C55" s="446" t="s">
        <v>15</v>
      </c>
      <c r="D55" s="447"/>
      <c r="E55" s="447"/>
      <c r="F55" s="447"/>
      <c r="G55" s="447"/>
      <c r="H55" s="447"/>
      <c r="I55" s="447"/>
      <c r="J55" s="447"/>
      <c r="K55" s="455"/>
      <c r="L55" s="455"/>
      <c r="M55" s="455"/>
      <c r="N55" s="456"/>
      <c r="R55" s="99"/>
    </row>
    <row r="56" spans="1:18" s="37" customFormat="1" ht="21.75" hidden="1" customHeight="1" x14ac:dyDescent="0.25">
      <c r="A56" s="434" t="s">
        <v>29</v>
      </c>
      <c r="B56" s="425" t="s">
        <v>34</v>
      </c>
      <c r="C56" s="465"/>
      <c r="D56" s="232" t="s">
        <v>17</v>
      </c>
      <c r="E56" s="78">
        <f t="shared" ref="E56:I56" si="24">SUM(E57:E59)</f>
        <v>0</v>
      </c>
      <c r="F56" s="78">
        <f t="shared" si="24"/>
        <v>0</v>
      </c>
      <c r="G56" s="78">
        <f t="shared" si="24"/>
        <v>0</v>
      </c>
      <c r="H56" s="78">
        <f t="shared" si="24"/>
        <v>0</v>
      </c>
      <c r="I56" s="78">
        <f t="shared" si="24"/>
        <v>0</v>
      </c>
      <c r="J56" s="431"/>
      <c r="K56" s="78">
        <f t="shared" ref="K56:M56" si="25">SUM(K57:K59)</f>
        <v>0</v>
      </c>
      <c r="L56" s="78">
        <f t="shared" si="25"/>
        <v>0</v>
      </c>
      <c r="M56" s="78">
        <f t="shared" si="25"/>
        <v>0</v>
      </c>
      <c r="N56" s="88">
        <f>E56+H56+I56+K56+L56+M56</f>
        <v>0</v>
      </c>
    </row>
    <row r="57" spans="1:18" s="32" customFormat="1" ht="21.75" hidden="1" customHeight="1" x14ac:dyDescent="0.25">
      <c r="A57" s="435"/>
      <c r="B57" s="426"/>
      <c r="C57" s="466"/>
      <c r="D57" s="233" t="s">
        <v>18</v>
      </c>
      <c r="E57" s="234"/>
      <c r="F57" s="234"/>
      <c r="G57" s="234"/>
      <c r="H57" s="235"/>
      <c r="I57" s="235"/>
      <c r="J57" s="432"/>
      <c r="K57" s="236"/>
      <c r="L57" s="236"/>
      <c r="M57" s="236"/>
      <c r="N57" s="273">
        <f t="shared" ref="N57:N59" si="26">E57+H57+I57+K57+L57+M57</f>
        <v>0</v>
      </c>
    </row>
    <row r="58" spans="1:18" s="32" customFormat="1" ht="21.75" hidden="1" customHeight="1" x14ac:dyDescent="0.25">
      <c r="A58" s="435"/>
      <c r="B58" s="426"/>
      <c r="C58" s="466"/>
      <c r="D58" s="233" t="s">
        <v>10</v>
      </c>
      <c r="E58" s="234"/>
      <c r="F58" s="234"/>
      <c r="G58" s="234"/>
      <c r="H58" s="235"/>
      <c r="I58" s="235"/>
      <c r="J58" s="432"/>
      <c r="K58" s="236"/>
      <c r="L58" s="236"/>
      <c r="M58" s="236"/>
      <c r="N58" s="273">
        <f t="shared" si="26"/>
        <v>0</v>
      </c>
    </row>
    <row r="59" spans="1:18" s="32" customFormat="1" ht="21.75" hidden="1" customHeight="1" thickBot="1" x14ac:dyDescent="0.3">
      <c r="A59" s="460"/>
      <c r="B59" s="427"/>
      <c r="C59" s="467"/>
      <c r="D59" s="237" t="s">
        <v>11</v>
      </c>
      <c r="E59" s="238"/>
      <c r="F59" s="238"/>
      <c r="G59" s="238"/>
      <c r="H59" s="239"/>
      <c r="I59" s="239"/>
      <c r="J59" s="433"/>
      <c r="K59" s="236"/>
      <c r="L59" s="236"/>
      <c r="M59" s="236"/>
      <c r="N59" s="88">
        <f t="shared" si="26"/>
        <v>0</v>
      </c>
    </row>
    <row r="60" spans="1:18" ht="143.44999999999999" customHeight="1" x14ac:dyDescent="0.25">
      <c r="A60" s="444" t="s">
        <v>78</v>
      </c>
      <c r="B60" s="6" t="s">
        <v>109</v>
      </c>
      <c r="C60" s="83">
        <v>182</v>
      </c>
      <c r="D60" s="84">
        <v>43100</v>
      </c>
      <c r="E60" s="83">
        <v>145</v>
      </c>
      <c r="F60" s="83"/>
      <c r="G60" s="83"/>
      <c r="H60" s="83">
        <v>95</v>
      </c>
      <c r="I60" s="83">
        <v>105</v>
      </c>
      <c r="J60" s="85"/>
      <c r="K60" s="86">
        <v>105</v>
      </c>
      <c r="L60" s="86">
        <v>105</v>
      </c>
      <c r="M60" s="86">
        <v>105</v>
      </c>
      <c r="N60" s="87"/>
    </row>
    <row r="61" spans="1:18" ht="27" customHeight="1" x14ac:dyDescent="0.25">
      <c r="A61" s="454"/>
      <c r="B61" s="13" t="s">
        <v>96</v>
      </c>
      <c r="C61" s="27">
        <v>47</v>
      </c>
      <c r="D61" s="11">
        <v>43100</v>
      </c>
      <c r="E61" s="27">
        <v>47</v>
      </c>
      <c r="F61" s="27">
        <v>54</v>
      </c>
      <c r="G61" s="27">
        <v>54</v>
      </c>
      <c r="H61" s="27">
        <v>47</v>
      </c>
      <c r="I61" s="27">
        <v>47</v>
      </c>
      <c r="J61" s="39"/>
      <c r="K61" s="27">
        <v>47</v>
      </c>
      <c r="L61" s="27">
        <v>47</v>
      </c>
      <c r="M61" s="27">
        <v>47</v>
      </c>
      <c r="N61" s="28"/>
    </row>
    <row r="62" spans="1:18" s="32" customFormat="1" ht="26.25" customHeight="1" x14ac:dyDescent="0.25">
      <c r="A62" s="14"/>
      <c r="B62" s="15" t="s">
        <v>14</v>
      </c>
      <c r="C62" s="446" t="s">
        <v>15</v>
      </c>
      <c r="D62" s="447"/>
      <c r="E62" s="447"/>
      <c r="F62" s="447"/>
      <c r="G62" s="447"/>
      <c r="H62" s="447"/>
      <c r="I62" s="447"/>
      <c r="J62" s="447"/>
      <c r="K62" s="455"/>
      <c r="L62" s="455"/>
      <c r="M62" s="455"/>
      <c r="N62" s="456"/>
      <c r="R62" s="99"/>
    </row>
    <row r="63" spans="1:18" s="37" customFormat="1" ht="21.75" customHeight="1" x14ac:dyDescent="0.25">
      <c r="A63" s="434" t="s">
        <v>103</v>
      </c>
      <c r="B63" s="425" t="s">
        <v>112</v>
      </c>
      <c r="C63" s="465"/>
      <c r="D63" s="232" t="s">
        <v>17</v>
      </c>
      <c r="E63" s="78">
        <v>3.15</v>
      </c>
      <c r="F63" s="78">
        <f t="shared" ref="F63:I63" si="27">SUM(F64:F66)</f>
        <v>2.04</v>
      </c>
      <c r="G63" s="78">
        <f t="shared" si="27"/>
        <v>0</v>
      </c>
      <c r="H63" s="78">
        <f t="shared" si="27"/>
        <v>100</v>
      </c>
      <c r="I63" s="78">
        <f t="shared" si="27"/>
        <v>0</v>
      </c>
      <c r="J63" s="431" t="s">
        <v>302</v>
      </c>
      <c r="K63" s="78">
        <f t="shared" ref="K63:M63" si="28">SUM(K64:K66)</f>
        <v>0</v>
      </c>
      <c r="L63" s="78">
        <f t="shared" si="28"/>
        <v>0</v>
      </c>
      <c r="M63" s="78">
        <f t="shared" si="28"/>
        <v>0</v>
      </c>
      <c r="N63" s="88">
        <f>E63+H63+I63+K63+L63+M63</f>
        <v>103.15</v>
      </c>
    </row>
    <row r="64" spans="1:18" s="32" customFormat="1" ht="21.75" customHeight="1" x14ac:dyDescent="0.25">
      <c r="A64" s="435"/>
      <c r="B64" s="426"/>
      <c r="C64" s="466"/>
      <c r="D64" s="233" t="s">
        <v>18</v>
      </c>
      <c r="E64" s="287">
        <v>0</v>
      </c>
      <c r="F64" s="288">
        <v>0</v>
      </c>
      <c r="G64" s="289">
        <v>0</v>
      </c>
      <c r="H64" s="287">
        <v>0</v>
      </c>
      <c r="I64" s="288"/>
      <c r="J64" s="432"/>
      <c r="K64" s="236"/>
      <c r="L64" s="236"/>
      <c r="M64" s="236"/>
      <c r="N64" s="273">
        <f t="shared" ref="N64:N66" si="29">E64+H64+I64+K64+L64+M64</f>
        <v>0</v>
      </c>
    </row>
    <row r="65" spans="1:18" s="32" customFormat="1" ht="21.75" customHeight="1" x14ac:dyDescent="0.25">
      <c r="A65" s="435"/>
      <c r="B65" s="426"/>
      <c r="C65" s="466"/>
      <c r="D65" s="233" t="s">
        <v>10</v>
      </c>
      <c r="E65" s="288">
        <v>3.15</v>
      </c>
      <c r="F65" s="288">
        <v>2.02</v>
      </c>
      <c r="G65" s="289">
        <v>0</v>
      </c>
      <c r="H65" s="287">
        <v>99</v>
      </c>
      <c r="I65" s="288"/>
      <c r="J65" s="432"/>
      <c r="K65" s="236"/>
      <c r="L65" s="236"/>
      <c r="M65" s="236"/>
      <c r="N65" s="273">
        <f t="shared" si="29"/>
        <v>102.15</v>
      </c>
    </row>
    <row r="66" spans="1:18" s="32" customFormat="1" ht="85.15" customHeight="1" x14ac:dyDescent="0.25">
      <c r="A66" s="460"/>
      <c r="B66" s="427"/>
      <c r="C66" s="467"/>
      <c r="D66" s="237" t="s">
        <v>11</v>
      </c>
      <c r="E66" s="319">
        <v>0</v>
      </c>
      <c r="F66" s="319">
        <v>0.02</v>
      </c>
      <c r="G66" s="320">
        <v>0</v>
      </c>
      <c r="H66" s="321">
        <v>1</v>
      </c>
      <c r="I66" s="319"/>
      <c r="J66" s="433"/>
      <c r="K66" s="236"/>
      <c r="L66" s="236"/>
      <c r="M66" s="236"/>
      <c r="N66" s="88">
        <f t="shared" si="29"/>
        <v>1</v>
      </c>
    </row>
    <row r="67" spans="1:18" s="37" customFormat="1" ht="21.75" customHeight="1" x14ac:dyDescent="0.25">
      <c r="A67" s="434" t="s">
        <v>110</v>
      </c>
      <c r="B67" s="425" t="s">
        <v>113</v>
      </c>
      <c r="C67" s="465"/>
      <c r="D67" s="232" t="s">
        <v>17</v>
      </c>
      <c r="E67" s="78">
        <f t="shared" ref="E67:I67" si="30">SUM(E68:E70)</f>
        <v>8</v>
      </c>
      <c r="F67" s="78">
        <f t="shared" si="30"/>
        <v>5.81</v>
      </c>
      <c r="G67" s="78">
        <f t="shared" si="30"/>
        <v>0</v>
      </c>
      <c r="H67" s="78">
        <f t="shared" si="30"/>
        <v>150</v>
      </c>
      <c r="I67" s="78">
        <f t="shared" si="30"/>
        <v>150</v>
      </c>
      <c r="J67" s="431" t="s">
        <v>303</v>
      </c>
      <c r="K67" s="78">
        <f t="shared" ref="K67:M67" si="31">SUM(K68:K70)</f>
        <v>0</v>
      </c>
      <c r="L67" s="78">
        <f t="shared" si="31"/>
        <v>0</v>
      </c>
      <c r="M67" s="78">
        <f t="shared" si="31"/>
        <v>0</v>
      </c>
      <c r="N67" s="88">
        <f>E67+H67+I67+K67+L67+M67</f>
        <v>308</v>
      </c>
    </row>
    <row r="68" spans="1:18" s="32" customFormat="1" ht="21.75" customHeight="1" x14ac:dyDescent="0.25">
      <c r="A68" s="435"/>
      <c r="B68" s="426"/>
      <c r="C68" s="466"/>
      <c r="D68" s="233" t="s">
        <v>18</v>
      </c>
      <c r="E68" s="288">
        <v>0</v>
      </c>
      <c r="F68" s="288">
        <v>0</v>
      </c>
      <c r="G68" s="288"/>
      <c r="H68" s="288"/>
      <c r="I68" s="288"/>
      <c r="J68" s="432"/>
      <c r="K68" s="236"/>
      <c r="L68" s="236"/>
      <c r="M68" s="236"/>
      <c r="N68" s="273">
        <f t="shared" ref="N68:N70" si="32">E68+H68+I68+K68+L68+M68</f>
        <v>0</v>
      </c>
    </row>
    <row r="69" spans="1:18" s="32" customFormat="1" ht="21.75" customHeight="1" x14ac:dyDescent="0.25">
      <c r="A69" s="435"/>
      <c r="B69" s="426"/>
      <c r="C69" s="466"/>
      <c r="D69" s="233" t="s">
        <v>10</v>
      </c>
      <c r="E69" s="288">
        <v>7.92</v>
      </c>
      <c r="F69" s="288">
        <v>5.75</v>
      </c>
      <c r="G69" s="288"/>
      <c r="H69" s="288">
        <v>148.5</v>
      </c>
      <c r="I69" s="288">
        <v>148.5</v>
      </c>
      <c r="J69" s="432"/>
      <c r="K69" s="236"/>
      <c r="L69" s="236"/>
      <c r="M69" s="236"/>
      <c r="N69" s="273">
        <f t="shared" si="32"/>
        <v>304.91999999999996</v>
      </c>
    </row>
    <row r="70" spans="1:18" s="32" customFormat="1" ht="93.6" customHeight="1" x14ac:dyDescent="0.25">
      <c r="A70" s="460"/>
      <c r="B70" s="427"/>
      <c r="C70" s="467"/>
      <c r="D70" s="237" t="s">
        <v>11</v>
      </c>
      <c r="E70" s="322">
        <v>0.08</v>
      </c>
      <c r="F70" s="322">
        <v>0.06</v>
      </c>
      <c r="G70" s="323"/>
      <c r="H70" s="317">
        <v>1.5</v>
      </c>
      <c r="I70" s="322">
        <v>1.5</v>
      </c>
      <c r="J70" s="433"/>
      <c r="K70" s="236"/>
      <c r="L70" s="236"/>
      <c r="M70" s="236"/>
      <c r="N70" s="88">
        <f t="shared" si="32"/>
        <v>3.08</v>
      </c>
    </row>
    <row r="71" spans="1:18" s="37" customFormat="1" ht="21.75" customHeight="1" x14ac:dyDescent="0.25">
      <c r="A71" s="434" t="s">
        <v>111</v>
      </c>
      <c r="B71" s="425" t="s">
        <v>114</v>
      </c>
      <c r="C71" s="465"/>
      <c r="D71" s="232" t="s">
        <v>17</v>
      </c>
      <c r="E71" s="316">
        <f t="shared" ref="E71:I71" si="33">SUM(E72:E74)</f>
        <v>0</v>
      </c>
      <c r="F71" s="316">
        <f t="shared" si="33"/>
        <v>0</v>
      </c>
      <c r="G71" s="316">
        <f t="shared" si="33"/>
        <v>0</v>
      </c>
      <c r="H71" s="316">
        <f t="shared" si="33"/>
        <v>0</v>
      </c>
      <c r="I71" s="316">
        <f t="shared" si="33"/>
        <v>0</v>
      </c>
      <c r="J71" s="431"/>
      <c r="K71" s="78">
        <f t="shared" ref="K71:M71" si="34">SUM(K72:K74)</f>
        <v>0</v>
      </c>
      <c r="L71" s="78">
        <f t="shared" si="34"/>
        <v>0</v>
      </c>
      <c r="M71" s="78">
        <f t="shared" si="34"/>
        <v>0</v>
      </c>
      <c r="N71" s="88">
        <f>E71+H71+I71+K71+L71+M71</f>
        <v>0</v>
      </c>
    </row>
    <row r="72" spans="1:18" s="32" customFormat="1" ht="21.75" customHeight="1" x14ac:dyDescent="0.25">
      <c r="A72" s="435"/>
      <c r="B72" s="426"/>
      <c r="C72" s="466"/>
      <c r="D72" s="233" t="s">
        <v>18</v>
      </c>
      <c r="E72" s="234">
        <v>0</v>
      </c>
      <c r="F72" s="234">
        <v>0</v>
      </c>
      <c r="G72" s="234">
        <v>0</v>
      </c>
      <c r="H72" s="235">
        <v>0</v>
      </c>
      <c r="I72" s="235">
        <v>0</v>
      </c>
      <c r="J72" s="432"/>
      <c r="K72" s="236"/>
      <c r="L72" s="236"/>
      <c r="M72" s="236"/>
      <c r="N72" s="273">
        <f t="shared" ref="N72:N74" si="35">E72+H72+I72+K72+L72+M72</f>
        <v>0</v>
      </c>
    </row>
    <row r="73" spans="1:18" s="32" customFormat="1" ht="21.75" customHeight="1" x14ac:dyDescent="0.25">
      <c r="A73" s="435"/>
      <c r="B73" s="426"/>
      <c r="C73" s="466"/>
      <c r="D73" s="233" t="s">
        <v>10</v>
      </c>
      <c r="E73" s="234">
        <v>0</v>
      </c>
      <c r="F73" s="234">
        <v>0</v>
      </c>
      <c r="G73" s="234">
        <v>0</v>
      </c>
      <c r="H73" s="235">
        <v>0</v>
      </c>
      <c r="I73" s="235">
        <v>0</v>
      </c>
      <c r="J73" s="432"/>
      <c r="K73" s="236"/>
      <c r="L73" s="236"/>
      <c r="M73" s="236"/>
      <c r="N73" s="273">
        <f t="shared" si="35"/>
        <v>0</v>
      </c>
    </row>
    <row r="74" spans="1:18" s="32" customFormat="1" ht="70.900000000000006" customHeight="1" thickBot="1" x14ac:dyDescent="0.3">
      <c r="A74" s="460"/>
      <c r="B74" s="427"/>
      <c r="C74" s="467"/>
      <c r="D74" s="237" t="s">
        <v>11</v>
      </c>
      <c r="E74" s="238">
        <v>0</v>
      </c>
      <c r="F74" s="238">
        <v>0</v>
      </c>
      <c r="G74" s="238">
        <v>0</v>
      </c>
      <c r="H74" s="239">
        <v>0</v>
      </c>
      <c r="I74" s="239">
        <v>0</v>
      </c>
      <c r="J74" s="433"/>
      <c r="K74" s="236"/>
      <c r="L74" s="236"/>
      <c r="M74" s="236"/>
      <c r="N74" s="88">
        <f t="shared" si="35"/>
        <v>0</v>
      </c>
    </row>
    <row r="75" spans="1:18" ht="42.6" customHeight="1" thickBot="1" x14ac:dyDescent="0.3">
      <c r="A75" s="451" t="s">
        <v>115</v>
      </c>
      <c r="B75" s="452"/>
      <c r="C75" s="452"/>
      <c r="D75" s="452"/>
      <c r="E75" s="452"/>
      <c r="F75" s="452"/>
      <c r="G75" s="452"/>
      <c r="H75" s="452"/>
      <c r="I75" s="452"/>
      <c r="J75" s="452"/>
      <c r="K75" s="452"/>
      <c r="L75" s="452"/>
      <c r="M75" s="452"/>
      <c r="N75" s="453"/>
    </row>
    <row r="76" spans="1:18" ht="78" x14ac:dyDescent="0.25">
      <c r="A76" s="444" t="s">
        <v>12</v>
      </c>
      <c r="B76" s="6" t="s">
        <v>116</v>
      </c>
      <c r="C76" s="313">
        <v>41.3</v>
      </c>
      <c r="D76" s="84">
        <v>43100</v>
      </c>
      <c r="E76" s="313">
        <v>44</v>
      </c>
      <c r="F76" s="83"/>
      <c r="G76" s="313"/>
      <c r="H76" s="313">
        <v>48</v>
      </c>
      <c r="I76" s="313">
        <v>50</v>
      </c>
      <c r="J76" s="85"/>
      <c r="K76" s="86">
        <v>52</v>
      </c>
      <c r="L76" s="86">
        <v>54</v>
      </c>
      <c r="M76" s="86">
        <v>55.6</v>
      </c>
      <c r="N76" s="87"/>
    </row>
    <row r="77" spans="1:18" ht="27" customHeight="1" x14ac:dyDescent="0.25">
      <c r="A77" s="454"/>
      <c r="B77" s="13" t="s">
        <v>96</v>
      </c>
      <c r="C77" s="314">
        <v>27</v>
      </c>
      <c r="D77" s="11">
        <v>43465</v>
      </c>
      <c r="E77" s="314">
        <v>27.95</v>
      </c>
      <c r="F77" s="27"/>
      <c r="G77" s="314">
        <v>27.8</v>
      </c>
      <c r="H77" s="314">
        <v>32</v>
      </c>
      <c r="I77" s="314">
        <v>38</v>
      </c>
      <c r="J77" s="39"/>
      <c r="K77" s="314">
        <v>40</v>
      </c>
      <c r="L77" s="314">
        <v>48</v>
      </c>
      <c r="M77" s="314">
        <v>55.6</v>
      </c>
      <c r="N77" s="28"/>
    </row>
    <row r="78" spans="1:18" s="32" customFormat="1" ht="26.25" customHeight="1" x14ac:dyDescent="0.25">
      <c r="A78" s="14"/>
      <c r="B78" s="15" t="s">
        <v>14</v>
      </c>
      <c r="C78" s="446" t="s">
        <v>15</v>
      </c>
      <c r="D78" s="447"/>
      <c r="E78" s="447"/>
      <c r="F78" s="447"/>
      <c r="G78" s="447"/>
      <c r="H78" s="447"/>
      <c r="I78" s="447"/>
      <c r="J78" s="447"/>
      <c r="K78" s="455"/>
      <c r="L78" s="455"/>
      <c r="M78" s="455"/>
      <c r="N78" s="456"/>
      <c r="R78" s="99"/>
    </row>
    <row r="79" spans="1:18" s="37" customFormat="1" ht="21.75" customHeight="1" x14ac:dyDescent="0.25">
      <c r="A79" s="434" t="s">
        <v>16</v>
      </c>
      <c r="B79" s="425" t="s">
        <v>34</v>
      </c>
      <c r="C79" s="465"/>
      <c r="D79" s="232" t="s">
        <v>17</v>
      </c>
      <c r="E79" s="316">
        <f t="shared" ref="E79:I79" si="36">SUM(E80:E82)</f>
        <v>0</v>
      </c>
      <c r="F79" s="316">
        <f t="shared" si="36"/>
        <v>0</v>
      </c>
      <c r="G79" s="316">
        <f t="shared" si="36"/>
        <v>0</v>
      </c>
      <c r="H79" s="316">
        <f t="shared" si="36"/>
        <v>0</v>
      </c>
      <c r="I79" s="316">
        <f t="shared" si="36"/>
        <v>0</v>
      </c>
      <c r="J79" s="431"/>
      <c r="K79" s="78">
        <f t="shared" ref="K79" si="37">SUM(K80:K82)</f>
        <v>0</v>
      </c>
      <c r="L79" s="78">
        <f t="shared" ref="L79:M79" si="38">SUM(L80:L82)</f>
        <v>0</v>
      </c>
      <c r="M79" s="78">
        <f t="shared" si="38"/>
        <v>0</v>
      </c>
      <c r="N79" s="88">
        <f>E79+H79+I79+K79+L79+M79</f>
        <v>0</v>
      </c>
    </row>
    <row r="80" spans="1:18" s="32" customFormat="1" ht="21.75" customHeight="1" x14ac:dyDescent="0.25">
      <c r="A80" s="435"/>
      <c r="B80" s="426"/>
      <c r="C80" s="466"/>
      <c r="D80" s="233" t="s">
        <v>18</v>
      </c>
      <c r="E80" s="234"/>
      <c r="F80" s="234"/>
      <c r="G80" s="234"/>
      <c r="H80" s="235"/>
      <c r="I80" s="235"/>
      <c r="J80" s="432"/>
      <c r="K80" s="236"/>
      <c r="L80" s="236"/>
      <c r="M80" s="236"/>
      <c r="N80" s="273">
        <f t="shared" ref="N80:N82" si="39">E80+H80+I80+K80+L80+M80</f>
        <v>0</v>
      </c>
    </row>
    <row r="81" spans="1:18" s="32" customFormat="1" ht="21.75" customHeight="1" x14ac:dyDescent="0.25">
      <c r="A81" s="435"/>
      <c r="B81" s="426"/>
      <c r="C81" s="466"/>
      <c r="D81" s="233" t="s">
        <v>10</v>
      </c>
      <c r="E81" s="234"/>
      <c r="F81" s="234"/>
      <c r="G81" s="234"/>
      <c r="H81" s="235"/>
      <c r="I81" s="235"/>
      <c r="J81" s="432"/>
      <c r="K81" s="236"/>
      <c r="L81" s="236"/>
      <c r="M81" s="236"/>
      <c r="N81" s="273">
        <f t="shared" si="39"/>
        <v>0</v>
      </c>
    </row>
    <row r="82" spans="1:18" s="32" customFormat="1" ht="21.75" customHeight="1" thickBot="1" x14ac:dyDescent="0.3">
      <c r="A82" s="460"/>
      <c r="B82" s="427"/>
      <c r="C82" s="467"/>
      <c r="D82" s="237" t="s">
        <v>11</v>
      </c>
      <c r="E82" s="238"/>
      <c r="F82" s="238"/>
      <c r="G82" s="238"/>
      <c r="H82" s="239"/>
      <c r="I82" s="239"/>
      <c r="J82" s="433"/>
      <c r="K82" s="236"/>
      <c r="L82" s="236"/>
      <c r="M82" s="236"/>
      <c r="N82" s="88">
        <f t="shared" si="39"/>
        <v>0</v>
      </c>
    </row>
    <row r="83" spans="1:18" ht="117" x14ac:dyDescent="0.25">
      <c r="A83" s="444" t="s">
        <v>13</v>
      </c>
      <c r="B83" s="6" t="s">
        <v>117</v>
      </c>
      <c r="C83" s="313">
        <v>49.4</v>
      </c>
      <c r="D83" s="84">
        <v>43100</v>
      </c>
      <c r="E83" s="313">
        <v>78.8</v>
      </c>
      <c r="F83" s="83"/>
      <c r="G83" s="83"/>
      <c r="H83" s="313">
        <v>79.3</v>
      </c>
      <c r="I83" s="313">
        <v>81</v>
      </c>
      <c r="J83" s="85"/>
      <c r="K83" s="86">
        <v>82.8</v>
      </c>
      <c r="L83" s="86">
        <v>82.8</v>
      </c>
      <c r="M83" s="86">
        <v>82.8</v>
      </c>
      <c r="N83" s="87"/>
    </row>
    <row r="84" spans="1:18" ht="27" customHeight="1" x14ac:dyDescent="0.25">
      <c r="A84" s="454"/>
      <c r="B84" s="13" t="s">
        <v>96</v>
      </c>
      <c r="C84" s="27"/>
      <c r="D84" s="11"/>
      <c r="E84" s="27"/>
      <c r="F84" s="27"/>
      <c r="G84" s="27"/>
      <c r="H84" s="27"/>
      <c r="I84" s="27"/>
      <c r="J84" s="39"/>
      <c r="K84" s="27"/>
      <c r="L84" s="27"/>
      <c r="M84" s="27"/>
      <c r="N84" s="28"/>
    </row>
    <row r="85" spans="1:18" s="32" customFormat="1" ht="26.25" customHeight="1" x14ac:dyDescent="0.25">
      <c r="A85" s="14"/>
      <c r="B85" s="15" t="s">
        <v>14</v>
      </c>
      <c r="C85" s="446" t="s">
        <v>15</v>
      </c>
      <c r="D85" s="447"/>
      <c r="E85" s="447"/>
      <c r="F85" s="447"/>
      <c r="G85" s="447"/>
      <c r="H85" s="447"/>
      <c r="I85" s="447"/>
      <c r="J85" s="447"/>
      <c r="K85" s="455"/>
      <c r="L85" s="455"/>
      <c r="M85" s="455"/>
      <c r="N85" s="456"/>
      <c r="R85" s="99"/>
    </row>
    <row r="86" spans="1:18" s="37" customFormat="1" ht="21.75" customHeight="1" x14ac:dyDescent="0.25">
      <c r="A86" s="434" t="s">
        <v>29</v>
      </c>
      <c r="B86" s="425" t="s">
        <v>34</v>
      </c>
      <c r="C86" s="465"/>
      <c r="D86" s="232" t="s">
        <v>17</v>
      </c>
      <c r="E86" s="316">
        <f t="shared" ref="E86:I86" si="40">SUM(E87:E89)</f>
        <v>0</v>
      </c>
      <c r="F86" s="316">
        <f t="shared" si="40"/>
        <v>0</v>
      </c>
      <c r="G86" s="316">
        <f t="shared" si="40"/>
        <v>0</v>
      </c>
      <c r="H86" s="316">
        <f t="shared" si="40"/>
        <v>0</v>
      </c>
      <c r="I86" s="316">
        <f t="shared" si="40"/>
        <v>0</v>
      </c>
      <c r="J86" s="431"/>
      <c r="K86" s="78">
        <f t="shared" ref="K86:M86" si="41">SUM(K87:K89)</f>
        <v>0</v>
      </c>
      <c r="L86" s="78">
        <f t="shared" si="41"/>
        <v>0</v>
      </c>
      <c r="M86" s="78">
        <f t="shared" si="41"/>
        <v>0</v>
      </c>
      <c r="N86" s="88">
        <f>E86+H86+I86+K86+L86+M86</f>
        <v>0</v>
      </c>
    </row>
    <row r="87" spans="1:18" s="32" customFormat="1" ht="21.75" customHeight="1" x14ac:dyDescent="0.25">
      <c r="A87" s="435"/>
      <c r="B87" s="426"/>
      <c r="C87" s="466"/>
      <c r="D87" s="233" t="s">
        <v>18</v>
      </c>
      <c r="E87" s="234"/>
      <c r="F87" s="234"/>
      <c r="G87" s="234"/>
      <c r="H87" s="235"/>
      <c r="I87" s="235"/>
      <c r="J87" s="432"/>
      <c r="K87" s="236"/>
      <c r="L87" s="236"/>
      <c r="M87" s="236"/>
      <c r="N87" s="273">
        <f t="shared" ref="N87:N89" si="42">E87+H87+I87+K87+L87+M87</f>
        <v>0</v>
      </c>
    </row>
    <row r="88" spans="1:18" s="32" customFormat="1" ht="21.75" customHeight="1" x14ac:dyDescent="0.25">
      <c r="A88" s="435"/>
      <c r="B88" s="426"/>
      <c r="C88" s="466"/>
      <c r="D88" s="233" t="s">
        <v>10</v>
      </c>
      <c r="E88" s="234"/>
      <c r="F88" s="234"/>
      <c r="G88" s="234"/>
      <c r="H88" s="235"/>
      <c r="I88" s="235"/>
      <c r="J88" s="432"/>
      <c r="K88" s="236"/>
      <c r="L88" s="236"/>
      <c r="M88" s="236"/>
      <c r="N88" s="273">
        <f t="shared" si="42"/>
        <v>0</v>
      </c>
    </row>
    <row r="89" spans="1:18" s="32" customFormat="1" ht="21.75" customHeight="1" thickBot="1" x14ac:dyDescent="0.3">
      <c r="A89" s="460"/>
      <c r="B89" s="427"/>
      <c r="C89" s="467"/>
      <c r="D89" s="237" t="s">
        <v>11</v>
      </c>
      <c r="E89" s="238"/>
      <c r="F89" s="238"/>
      <c r="G89" s="238"/>
      <c r="H89" s="239"/>
      <c r="I89" s="239"/>
      <c r="J89" s="433"/>
      <c r="K89" s="236"/>
      <c r="L89" s="236"/>
      <c r="M89" s="236"/>
      <c r="N89" s="88">
        <f t="shared" si="42"/>
        <v>0</v>
      </c>
    </row>
    <row r="90" spans="1:18" ht="58.5" x14ac:dyDescent="0.25">
      <c r="A90" s="444" t="s">
        <v>78</v>
      </c>
      <c r="B90" s="6" t="s">
        <v>118</v>
      </c>
      <c r="C90" s="313">
        <v>67.7</v>
      </c>
      <c r="D90" s="84">
        <v>43100</v>
      </c>
      <c r="E90" s="313">
        <v>74.900000000000006</v>
      </c>
      <c r="F90" s="83"/>
      <c r="G90" s="83"/>
      <c r="H90" s="312">
        <v>78.8</v>
      </c>
      <c r="I90" s="312">
        <v>80.5</v>
      </c>
      <c r="J90" s="85"/>
      <c r="K90" s="86">
        <v>81</v>
      </c>
      <c r="L90" s="86">
        <v>83.9</v>
      </c>
      <c r="M90" s="86">
        <v>86</v>
      </c>
      <c r="N90" s="87"/>
    </row>
    <row r="91" spans="1:18" ht="27" customHeight="1" x14ac:dyDescent="0.25">
      <c r="A91" s="454"/>
      <c r="B91" s="13" t="s">
        <v>96</v>
      </c>
      <c r="C91" s="314">
        <v>67.7</v>
      </c>
      <c r="D91" s="11">
        <v>43100</v>
      </c>
      <c r="E91" s="314">
        <v>74.900000000000006</v>
      </c>
      <c r="F91" s="27"/>
      <c r="G91" s="314">
        <v>72.099999999999994</v>
      </c>
      <c r="H91" s="314">
        <v>78.8</v>
      </c>
      <c r="I91" s="314">
        <v>80.5</v>
      </c>
      <c r="J91" s="39"/>
      <c r="K91" s="314">
        <v>81</v>
      </c>
      <c r="L91" s="314">
        <v>83.9</v>
      </c>
      <c r="M91" s="314">
        <v>86</v>
      </c>
      <c r="N91" s="28"/>
    </row>
    <row r="92" spans="1:18" s="32" customFormat="1" ht="26.25" customHeight="1" x14ac:dyDescent="0.25">
      <c r="A92" s="14"/>
      <c r="B92" s="15" t="s">
        <v>14</v>
      </c>
      <c r="C92" s="446" t="s">
        <v>15</v>
      </c>
      <c r="D92" s="447"/>
      <c r="E92" s="447"/>
      <c r="F92" s="447"/>
      <c r="G92" s="447"/>
      <c r="H92" s="447"/>
      <c r="I92" s="447"/>
      <c r="J92" s="447"/>
      <c r="K92" s="455"/>
      <c r="L92" s="455"/>
      <c r="M92" s="455"/>
      <c r="N92" s="456"/>
      <c r="R92" s="99"/>
    </row>
    <row r="93" spans="1:18" s="37" customFormat="1" ht="21.75" customHeight="1" x14ac:dyDescent="0.25">
      <c r="A93" s="434" t="s">
        <v>103</v>
      </c>
      <c r="B93" s="425" t="s">
        <v>34</v>
      </c>
      <c r="C93" s="465"/>
      <c r="D93" s="232" t="s">
        <v>17</v>
      </c>
      <c r="E93" s="316">
        <f t="shared" ref="E93:I93" si="43">SUM(E94:E96)</f>
        <v>0</v>
      </c>
      <c r="F93" s="316">
        <f t="shared" si="43"/>
        <v>0</v>
      </c>
      <c r="G93" s="316">
        <f t="shared" si="43"/>
        <v>0</v>
      </c>
      <c r="H93" s="316">
        <f t="shared" si="43"/>
        <v>0</v>
      </c>
      <c r="I93" s="316">
        <f t="shared" si="43"/>
        <v>0</v>
      </c>
      <c r="J93" s="431"/>
      <c r="K93" s="78">
        <f t="shared" ref="K93:M93" si="44">SUM(K94:K96)</f>
        <v>0</v>
      </c>
      <c r="L93" s="78">
        <f t="shared" si="44"/>
        <v>0</v>
      </c>
      <c r="M93" s="78">
        <f t="shared" si="44"/>
        <v>0</v>
      </c>
      <c r="N93" s="88">
        <f>E93+H93+I93+K93+L93+M93</f>
        <v>0</v>
      </c>
    </row>
    <row r="94" spans="1:18" s="32" customFormat="1" ht="21.75" customHeight="1" x14ac:dyDescent="0.25">
      <c r="A94" s="435"/>
      <c r="B94" s="426"/>
      <c r="C94" s="466"/>
      <c r="D94" s="233" t="s">
        <v>18</v>
      </c>
      <c r="E94" s="234"/>
      <c r="F94" s="234"/>
      <c r="G94" s="234"/>
      <c r="H94" s="235"/>
      <c r="I94" s="235"/>
      <c r="J94" s="432"/>
      <c r="K94" s="236"/>
      <c r="L94" s="236"/>
      <c r="M94" s="236"/>
      <c r="N94" s="273">
        <f t="shared" ref="N94:N96" si="45">E94+H94+I94+K94+L94+M94</f>
        <v>0</v>
      </c>
    </row>
    <row r="95" spans="1:18" s="32" customFormat="1" ht="21.75" customHeight="1" x14ac:dyDescent="0.25">
      <c r="A95" s="435"/>
      <c r="B95" s="426"/>
      <c r="C95" s="466"/>
      <c r="D95" s="233" t="s">
        <v>10</v>
      </c>
      <c r="E95" s="234"/>
      <c r="F95" s="234"/>
      <c r="G95" s="234"/>
      <c r="H95" s="235"/>
      <c r="I95" s="235"/>
      <c r="J95" s="432"/>
      <c r="K95" s="236"/>
      <c r="L95" s="236"/>
      <c r="M95" s="236"/>
      <c r="N95" s="273">
        <f t="shared" si="45"/>
        <v>0</v>
      </c>
    </row>
    <row r="96" spans="1:18" s="32" customFormat="1" ht="21.75" customHeight="1" thickBot="1" x14ac:dyDescent="0.3">
      <c r="A96" s="460"/>
      <c r="B96" s="427"/>
      <c r="C96" s="467"/>
      <c r="D96" s="237" t="s">
        <v>11</v>
      </c>
      <c r="E96" s="238"/>
      <c r="F96" s="238"/>
      <c r="G96" s="238"/>
      <c r="H96" s="239"/>
      <c r="I96" s="239"/>
      <c r="J96" s="433"/>
      <c r="K96" s="236"/>
      <c r="L96" s="236"/>
      <c r="M96" s="236"/>
      <c r="N96" s="88">
        <f t="shared" si="45"/>
        <v>0</v>
      </c>
    </row>
    <row r="97" spans="1:18" ht="78" x14ac:dyDescent="0.25">
      <c r="A97" s="444" t="s">
        <v>80</v>
      </c>
      <c r="B97" s="6" t="s">
        <v>119</v>
      </c>
      <c r="C97" s="313">
        <v>20.8</v>
      </c>
      <c r="D97" s="84">
        <v>43100</v>
      </c>
      <c r="E97" s="313">
        <v>25.7</v>
      </c>
      <c r="F97" s="83"/>
      <c r="G97" s="83"/>
      <c r="H97" s="313">
        <v>31.7</v>
      </c>
      <c r="I97" s="313">
        <v>34.4</v>
      </c>
      <c r="J97" s="85"/>
      <c r="K97" s="86">
        <v>42</v>
      </c>
      <c r="L97" s="86">
        <v>48</v>
      </c>
      <c r="M97" s="86">
        <v>56</v>
      </c>
      <c r="N97" s="87"/>
    </row>
    <row r="98" spans="1:18" ht="27" customHeight="1" x14ac:dyDescent="0.25">
      <c r="A98" s="454"/>
      <c r="B98" s="13" t="s">
        <v>96</v>
      </c>
      <c r="C98" s="314">
        <v>20.8</v>
      </c>
      <c r="D98" s="11">
        <v>43465</v>
      </c>
      <c r="E98" s="314">
        <v>25.7</v>
      </c>
      <c r="F98" s="27"/>
      <c r="G98" s="314">
        <v>23.9</v>
      </c>
      <c r="H98" s="314">
        <v>31.7</v>
      </c>
      <c r="I98" s="314">
        <v>34.4</v>
      </c>
      <c r="J98" s="39"/>
      <c r="K98" s="27">
        <v>42</v>
      </c>
      <c r="L98" s="27">
        <v>48</v>
      </c>
      <c r="M98" s="27">
        <v>56</v>
      </c>
      <c r="N98" s="28"/>
    </row>
    <row r="99" spans="1:18" s="32" customFormat="1" ht="26.25" customHeight="1" x14ac:dyDescent="0.25">
      <c r="A99" s="14"/>
      <c r="B99" s="15" t="s">
        <v>14</v>
      </c>
      <c r="C99" s="446" t="s">
        <v>15</v>
      </c>
      <c r="D99" s="447"/>
      <c r="E99" s="447"/>
      <c r="F99" s="447"/>
      <c r="G99" s="447"/>
      <c r="H99" s="447"/>
      <c r="I99" s="447"/>
      <c r="J99" s="447"/>
      <c r="K99" s="455"/>
      <c r="L99" s="455"/>
      <c r="M99" s="455"/>
      <c r="N99" s="456"/>
      <c r="R99" s="99"/>
    </row>
    <row r="100" spans="1:18" s="37" customFormat="1" ht="21.75" customHeight="1" x14ac:dyDescent="0.25">
      <c r="A100" s="434" t="s">
        <v>105</v>
      </c>
      <c r="B100" s="425" t="s">
        <v>34</v>
      </c>
      <c r="C100" s="465"/>
      <c r="D100" s="232" t="s">
        <v>17</v>
      </c>
      <c r="E100" s="316">
        <f t="shared" ref="E100:I100" si="46">SUM(E101:E103)</f>
        <v>0</v>
      </c>
      <c r="F100" s="316">
        <f t="shared" si="46"/>
        <v>0</v>
      </c>
      <c r="G100" s="316">
        <f t="shared" si="46"/>
        <v>0</v>
      </c>
      <c r="H100" s="316">
        <f t="shared" si="46"/>
        <v>0</v>
      </c>
      <c r="I100" s="316">
        <f t="shared" si="46"/>
        <v>0</v>
      </c>
      <c r="J100" s="431"/>
      <c r="K100" s="78">
        <f t="shared" ref="K100:M100" si="47">SUM(K101:K103)</f>
        <v>0</v>
      </c>
      <c r="L100" s="78">
        <f t="shared" si="47"/>
        <v>0</v>
      </c>
      <c r="M100" s="78">
        <f t="shared" si="47"/>
        <v>0</v>
      </c>
      <c r="N100" s="88">
        <f>E100+H100+I100+K100+L100+M100</f>
        <v>0</v>
      </c>
    </row>
    <row r="101" spans="1:18" s="32" customFormat="1" ht="21.75" customHeight="1" x14ac:dyDescent="0.25">
      <c r="A101" s="435"/>
      <c r="B101" s="426"/>
      <c r="C101" s="466"/>
      <c r="D101" s="233" t="s">
        <v>18</v>
      </c>
      <c r="E101" s="234"/>
      <c r="F101" s="234"/>
      <c r="G101" s="234"/>
      <c r="H101" s="235"/>
      <c r="I101" s="235"/>
      <c r="J101" s="432"/>
      <c r="K101" s="236"/>
      <c r="L101" s="236"/>
      <c r="M101" s="236"/>
      <c r="N101" s="273">
        <f t="shared" ref="N101:N103" si="48">E101+H101+I101+K101+L101+M101</f>
        <v>0</v>
      </c>
    </row>
    <row r="102" spans="1:18" s="32" customFormat="1" ht="21.75" customHeight="1" x14ac:dyDescent="0.25">
      <c r="A102" s="435"/>
      <c r="B102" s="426"/>
      <c r="C102" s="466"/>
      <c r="D102" s="233" t="s">
        <v>10</v>
      </c>
      <c r="E102" s="234"/>
      <c r="F102" s="234"/>
      <c r="G102" s="234"/>
      <c r="H102" s="235"/>
      <c r="I102" s="235"/>
      <c r="J102" s="432"/>
      <c r="K102" s="236"/>
      <c r="L102" s="236"/>
      <c r="M102" s="236"/>
      <c r="N102" s="273">
        <f t="shared" si="48"/>
        <v>0</v>
      </c>
    </row>
    <row r="103" spans="1:18" s="32" customFormat="1" ht="21.75" customHeight="1" thickBot="1" x14ac:dyDescent="0.3">
      <c r="A103" s="460"/>
      <c r="B103" s="427"/>
      <c r="C103" s="467"/>
      <c r="D103" s="237" t="s">
        <v>11</v>
      </c>
      <c r="E103" s="238"/>
      <c r="F103" s="238"/>
      <c r="G103" s="238"/>
      <c r="H103" s="239"/>
      <c r="I103" s="239"/>
      <c r="J103" s="433"/>
      <c r="K103" s="236"/>
      <c r="L103" s="236"/>
      <c r="M103" s="236"/>
      <c r="N103" s="88">
        <f t="shared" si="48"/>
        <v>0</v>
      </c>
    </row>
    <row r="104" spans="1:18" ht="78" x14ac:dyDescent="0.25">
      <c r="A104" s="444" t="s">
        <v>121</v>
      </c>
      <c r="B104" s="6" t="s">
        <v>120</v>
      </c>
      <c r="C104" s="313">
        <v>2.9</v>
      </c>
      <c r="D104" s="84">
        <v>43100</v>
      </c>
      <c r="E104" s="313">
        <v>4</v>
      </c>
      <c r="F104" s="83"/>
      <c r="G104" s="83"/>
      <c r="H104" s="313">
        <v>6.6</v>
      </c>
      <c r="I104" s="313">
        <v>8.8000000000000007</v>
      </c>
      <c r="J104" s="85"/>
      <c r="K104" s="86">
        <v>11.8</v>
      </c>
      <c r="L104" s="86">
        <v>14.3</v>
      </c>
      <c r="M104" s="86">
        <v>18</v>
      </c>
      <c r="N104" s="87"/>
    </row>
    <row r="105" spans="1:18" ht="27" customHeight="1" x14ac:dyDescent="0.25">
      <c r="A105" s="454"/>
      <c r="B105" s="13" t="s">
        <v>96</v>
      </c>
      <c r="C105" s="27">
        <v>2.9</v>
      </c>
      <c r="D105" s="11">
        <v>43465</v>
      </c>
      <c r="E105" s="314">
        <v>9</v>
      </c>
      <c r="F105" s="314"/>
      <c r="G105" s="314">
        <v>9.1</v>
      </c>
      <c r="H105" s="314">
        <v>10</v>
      </c>
      <c r="I105" s="314">
        <v>12</v>
      </c>
      <c r="J105" s="315"/>
      <c r="K105" s="314">
        <v>13</v>
      </c>
      <c r="L105" s="314">
        <v>14.3</v>
      </c>
      <c r="M105" s="314">
        <v>18</v>
      </c>
      <c r="N105" s="28"/>
    </row>
    <row r="106" spans="1:18" s="32" customFormat="1" ht="26.25" customHeight="1" x14ac:dyDescent="0.25">
      <c r="A106" s="14"/>
      <c r="B106" s="15" t="s">
        <v>14</v>
      </c>
      <c r="C106" s="446" t="s">
        <v>15</v>
      </c>
      <c r="D106" s="447"/>
      <c r="E106" s="447"/>
      <c r="F106" s="447"/>
      <c r="G106" s="447"/>
      <c r="H106" s="447"/>
      <c r="I106" s="447"/>
      <c r="J106" s="447"/>
      <c r="K106" s="455"/>
      <c r="L106" s="455"/>
      <c r="M106" s="455"/>
      <c r="N106" s="456"/>
      <c r="R106" s="99"/>
    </row>
    <row r="107" spans="1:18" s="37" customFormat="1" ht="21.75" customHeight="1" x14ac:dyDescent="0.25">
      <c r="A107" s="434" t="s">
        <v>122</v>
      </c>
      <c r="B107" s="425" t="s">
        <v>174</v>
      </c>
      <c r="C107" s="465" t="s">
        <v>180</v>
      </c>
      <c r="D107" s="232" t="s">
        <v>17</v>
      </c>
      <c r="E107" s="78">
        <f t="shared" ref="E107:I107" si="49">SUM(E108:E110)</f>
        <v>0</v>
      </c>
      <c r="F107" s="78">
        <f t="shared" si="49"/>
        <v>0</v>
      </c>
      <c r="G107" s="78">
        <f t="shared" si="49"/>
        <v>0</v>
      </c>
      <c r="H107" s="78">
        <f t="shared" si="49"/>
        <v>246.76</v>
      </c>
      <c r="I107" s="78">
        <f t="shared" si="49"/>
        <v>0</v>
      </c>
      <c r="J107" s="431"/>
      <c r="K107" s="78">
        <f t="shared" ref="K107:M107" si="50">SUM(K108:K110)</f>
        <v>0</v>
      </c>
      <c r="L107" s="78">
        <f t="shared" si="50"/>
        <v>0</v>
      </c>
      <c r="M107" s="78">
        <f t="shared" si="50"/>
        <v>0</v>
      </c>
      <c r="N107" s="88">
        <f>E107+H107+I107+K107+L107+M107</f>
        <v>246.76</v>
      </c>
    </row>
    <row r="108" spans="1:18" s="32" customFormat="1" ht="21.75" customHeight="1" x14ac:dyDescent="0.25">
      <c r="A108" s="435"/>
      <c r="B108" s="426"/>
      <c r="C108" s="466"/>
      <c r="D108" s="233" t="s">
        <v>18</v>
      </c>
      <c r="E108" s="234">
        <v>0</v>
      </c>
      <c r="F108" s="234">
        <v>0</v>
      </c>
      <c r="G108" s="234"/>
      <c r="H108" s="288">
        <v>244.76</v>
      </c>
      <c r="I108" s="235"/>
      <c r="J108" s="432"/>
      <c r="K108" s="236"/>
      <c r="L108" s="236"/>
      <c r="M108" s="236"/>
      <c r="N108" s="273">
        <v>244.76</v>
      </c>
    </row>
    <row r="109" spans="1:18" s="32" customFormat="1" ht="21.75" customHeight="1" x14ac:dyDescent="0.25">
      <c r="A109" s="435"/>
      <c r="B109" s="426"/>
      <c r="C109" s="466"/>
      <c r="D109" s="233" t="s">
        <v>10</v>
      </c>
      <c r="E109" s="234">
        <v>0</v>
      </c>
      <c r="F109" s="234"/>
      <c r="G109" s="234"/>
      <c r="H109" s="288">
        <v>2</v>
      </c>
      <c r="I109" s="235"/>
      <c r="J109" s="432"/>
      <c r="K109" s="236"/>
      <c r="L109" s="236"/>
      <c r="M109" s="236"/>
      <c r="N109" s="273">
        <v>2</v>
      </c>
    </row>
    <row r="110" spans="1:18" s="32" customFormat="1" ht="21.75" customHeight="1" x14ac:dyDescent="0.25">
      <c r="A110" s="460"/>
      <c r="B110" s="427"/>
      <c r="C110" s="467"/>
      <c r="D110" s="237" t="s">
        <v>11</v>
      </c>
      <c r="E110" s="238">
        <v>0</v>
      </c>
      <c r="F110" s="238"/>
      <c r="G110" s="238"/>
      <c r="H110" s="317">
        <v>0</v>
      </c>
      <c r="I110" s="239"/>
      <c r="J110" s="433"/>
      <c r="K110" s="236"/>
      <c r="L110" s="236"/>
      <c r="M110" s="236"/>
      <c r="N110" s="88">
        <v>0</v>
      </c>
    </row>
    <row r="111" spans="1:18" s="37" customFormat="1" ht="21.75" customHeight="1" x14ac:dyDescent="0.25">
      <c r="A111" s="434" t="s">
        <v>123</v>
      </c>
      <c r="B111" s="425" t="s">
        <v>152</v>
      </c>
      <c r="C111" s="465"/>
      <c r="D111" s="232" t="s">
        <v>17</v>
      </c>
      <c r="E111" s="78">
        <f t="shared" ref="E111:I111" si="51">SUM(E112:E114)</f>
        <v>1.76</v>
      </c>
      <c r="F111" s="78">
        <f t="shared" si="51"/>
        <v>1.6</v>
      </c>
      <c r="G111" s="78">
        <f t="shared" si="51"/>
        <v>0</v>
      </c>
      <c r="H111" s="78">
        <f t="shared" si="51"/>
        <v>0</v>
      </c>
      <c r="I111" s="78">
        <f t="shared" si="51"/>
        <v>0</v>
      </c>
      <c r="J111" s="431" t="s">
        <v>181</v>
      </c>
      <c r="K111" s="78">
        <f t="shared" ref="K111:M111" si="52">SUM(K112:K114)</f>
        <v>0</v>
      </c>
      <c r="L111" s="78">
        <f t="shared" si="52"/>
        <v>0</v>
      </c>
      <c r="M111" s="78">
        <f t="shared" si="52"/>
        <v>0</v>
      </c>
      <c r="N111" s="88">
        <f>E111+H111+I111+K111+L111+M111</f>
        <v>1.76</v>
      </c>
    </row>
    <row r="112" spans="1:18" s="32" customFormat="1" ht="21.75" customHeight="1" x14ac:dyDescent="0.25">
      <c r="A112" s="435"/>
      <c r="B112" s="426"/>
      <c r="C112" s="466"/>
      <c r="D112" s="233" t="s">
        <v>18</v>
      </c>
      <c r="E112" s="287">
        <v>0</v>
      </c>
      <c r="F112" s="287">
        <v>0</v>
      </c>
      <c r="G112" s="234"/>
      <c r="H112" s="235"/>
      <c r="I112" s="235"/>
      <c r="J112" s="468"/>
      <c r="K112" s="236"/>
      <c r="L112" s="236"/>
      <c r="M112" s="236"/>
      <c r="N112" s="273">
        <f t="shared" ref="N112:N114" si="53">E112+H112+I112+K112+L112+M112</f>
        <v>0</v>
      </c>
    </row>
    <row r="113" spans="1:14" s="32" customFormat="1" ht="21.75" customHeight="1" x14ac:dyDescent="0.25">
      <c r="A113" s="435"/>
      <c r="B113" s="426"/>
      <c r="C113" s="466"/>
      <c r="D113" s="233" t="s">
        <v>10</v>
      </c>
      <c r="E113" s="288">
        <v>1.67</v>
      </c>
      <c r="F113" s="288">
        <v>1.52</v>
      </c>
      <c r="G113" s="234"/>
      <c r="H113" s="235"/>
      <c r="I113" s="235"/>
      <c r="J113" s="468"/>
      <c r="K113" s="236"/>
      <c r="L113" s="236"/>
      <c r="M113" s="236"/>
      <c r="N113" s="273">
        <f t="shared" si="53"/>
        <v>1.67</v>
      </c>
    </row>
    <row r="114" spans="1:14" s="32" customFormat="1" ht="21.75" customHeight="1" x14ac:dyDescent="0.25">
      <c r="A114" s="460"/>
      <c r="B114" s="427"/>
      <c r="C114" s="467"/>
      <c r="D114" s="237" t="s">
        <v>11</v>
      </c>
      <c r="E114" s="319">
        <v>0.09</v>
      </c>
      <c r="F114" s="319">
        <v>0.08</v>
      </c>
      <c r="G114" s="238"/>
      <c r="H114" s="239"/>
      <c r="I114" s="239"/>
      <c r="J114" s="469"/>
      <c r="K114" s="236"/>
      <c r="L114" s="236"/>
      <c r="M114" s="236"/>
      <c r="N114" s="88">
        <f t="shared" si="53"/>
        <v>0.09</v>
      </c>
    </row>
    <row r="115" spans="1:14" s="37" customFormat="1" ht="22.5" x14ac:dyDescent="0.25">
      <c r="A115" s="434" t="s">
        <v>124</v>
      </c>
      <c r="B115" s="425" t="s">
        <v>153</v>
      </c>
      <c r="C115" s="465"/>
      <c r="D115" s="232" t="s">
        <v>17</v>
      </c>
      <c r="E115" s="78">
        <f t="shared" ref="E115:I115" si="54">SUM(E116:E118)</f>
        <v>19.03</v>
      </c>
      <c r="F115" s="78">
        <f t="shared" si="54"/>
        <v>18.47</v>
      </c>
      <c r="G115" s="78">
        <f t="shared" si="54"/>
        <v>11.85</v>
      </c>
      <c r="H115" s="78">
        <f t="shared" si="54"/>
        <v>0</v>
      </c>
      <c r="I115" s="78">
        <f t="shared" si="54"/>
        <v>0</v>
      </c>
      <c r="J115" s="431" t="s">
        <v>182</v>
      </c>
      <c r="K115" s="78">
        <f t="shared" ref="K115:M115" si="55">SUM(K116:K118)</f>
        <v>0</v>
      </c>
      <c r="L115" s="78">
        <f t="shared" si="55"/>
        <v>0</v>
      </c>
      <c r="M115" s="78">
        <f t="shared" si="55"/>
        <v>0</v>
      </c>
      <c r="N115" s="88">
        <f>E115+H115+I115+K115+L115+M115</f>
        <v>19.03</v>
      </c>
    </row>
    <row r="116" spans="1:14" s="32" customFormat="1" ht="23.25" x14ac:dyDescent="0.25">
      <c r="A116" s="435"/>
      <c r="B116" s="426"/>
      <c r="C116" s="466"/>
      <c r="D116" s="233" t="s">
        <v>18</v>
      </c>
      <c r="E116" s="288">
        <v>0</v>
      </c>
      <c r="F116" s="288">
        <v>0</v>
      </c>
      <c r="G116" s="290"/>
      <c r="H116" s="235"/>
      <c r="I116" s="235"/>
      <c r="J116" s="432"/>
      <c r="K116" s="236"/>
      <c r="L116" s="236"/>
      <c r="M116" s="236"/>
      <c r="N116" s="273">
        <f t="shared" ref="N116:N118" si="56">E116+H116+I116+K116+L116+M116</f>
        <v>0</v>
      </c>
    </row>
    <row r="117" spans="1:14" s="32" customFormat="1" ht="23.25" x14ac:dyDescent="0.25">
      <c r="A117" s="435"/>
      <c r="B117" s="426"/>
      <c r="C117" s="466"/>
      <c r="D117" s="233" t="s">
        <v>10</v>
      </c>
      <c r="E117" s="288">
        <v>6</v>
      </c>
      <c r="F117" s="288">
        <v>6</v>
      </c>
      <c r="G117" s="288">
        <v>6</v>
      </c>
      <c r="H117" s="235"/>
      <c r="I117" s="235"/>
      <c r="J117" s="432"/>
      <c r="K117" s="236"/>
      <c r="L117" s="236"/>
      <c r="M117" s="236"/>
      <c r="N117" s="273">
        <f t="shared" si="56"/>
        <v>6</v>
      </c>
    </row>
    <row r="118" spans="1:14" s="32" customFormat="1" ht="22.5" x14ac:dyDescent="0.25">
      <c r="A118" s="460"/>
      <c r="B118" s="427"/>
      <c r="C118" s="467"/>
      <c r="D118" s="237" t="s">
        <v>11</v>
      </c>
      <c r="E118" s="322">
        <v>13.03</v>
      </c>
      <c r="F118" s="288">
        <v>12.47</v>
      </c>
      <c r="G118" s="288">
        <v>5.85</v>
      </c>
      <c r="H118" s="239"/>
      <c r="I118" s="239"/>
      <c r="J118" s="433"/>
      <c r="K118" s="236"/>
      <c r="L118" s="236"/>
      <c r="M118" s="236"/>
      <c r="N118" s="88">
        <f t="shared" si="56"/>
        <v>13.03</v>
      </c>
    </row>
    <row r="119" spans="1:14" s="37" customFormat="1" ht="22.5" x14ac:dyDescent="0.25">
      <c r="A119" s="434" t="s">
        <v>125</v>
      </c>
      <c r="B119" s="425" t="s">
        <v>154</v>
      </c>
      <c r="C119" s="465"/>
      <c r="D119" s="232" t="s">
        <v>17</v>
      </c>
      <c r="E119" s="316">
        <f t="shared" ref="E119:I119" si="57">SUM(E120:E122)</f>
        <v>2.4500000000000002</v>
      </c>
      <c r="F119" s="316">
        <f t="shared" si="57"/>
        <v>2.35</v>
      </c>
      <c r="G119" s="78">
        <f t="shared" si="57"/>
        <v>0</v>
      </c>
      <c r="H119" s="78">
        <f t="shared" si="57"/>
        <v>0</v>
      </c>
      <c r="I119" s="78">
        <f t="shared" si="57"/>
        <v>0</v>
      </c>
      <c r="J119" s="431" t="s">
        <v>183</v>
      </c>
      <c r="K119" s="78">
        <f t="shared" ref="K119:M119" si="58">SUM(K120:K122)</f>
        <v>0</v>
      </c>
      <c r="L119" s="78">
        <f t="shared" si="58"/>
        <v>0</v>
      </c>
      <c r="M119" s="78">
        <f t="shared" si="58"/>
        <v>0</v>
      </c>
      <c r="N119" s="88">
        <f>E119+H119+I119+K119+L119+M119</f>
        <v>2.4500000000000002</v>
      </c>
    </row>
    <row r="120" spans="1:14" s="32" customFormat="1" ht="23.25" x14ac:dyDescent="0.25">
      <c r="A120" s="435"/>
      <c r="B120" s="426"/>
      <c r="C120" s="466"/>
      <c r="D120" s="233" t="s">
        <v>18</v>
      </c>
      <c r="E120" s="288">
        <v>0</v>
      </c>
      <c r="F120" s="288">
        <v>0</v>
      </c>
      <c r="G120" s="234"/>
      <c r="H120" s="235"/>
      <c r="I120" s="235"/>
      <c r="J120" s="432"/>
      <c r="K120" s="236"/>
      <c r="L120" s="236"/>
      <c r="M120" s="236"/>
      <c r="N120" s="273">
        <f t="shared" ref="N120:N122" si="59">E120+H120+I120+K120+L120+M120</f>
        <v>0</v>
      </c>
    </row>
    <row r="121" spans="1:14" s="32" customFormat="1" ht="23.25" x14ac:dyDescent="0.25">
      <c r="A121" s="435"/>
      <c r="B121" s="426"/>
      <c r="C121" s="466"/>
      <c r="D121" s="233" t="s">
        <v>10</v>
      </c>
      <c r="E121" s="288">
        <v>2.33</v>
      </c>
      <c r="F121" s="288">
        <v>2.23</v>
      </c>
      <c r="G121" s="234"/>
      <c r="H121" s="235"/>
      <c r="I121" s="235"/>
      <c r="J121" s="432"/>
      <c r="K121" s="236"/>
      <c r="L121" s="236"/>
      <c r="M121" s="236"/>
      <c r="N121" s="273">
        <f t="shared" si="59"/>
        <v>2.33</v>
      </c>
    </row>
    <row r="122" spans="1:14" s="32" customFormat="1" ht="22.5" x14ac:dyDescent="0.25">
      <c r="A122" s="460"/>
      <c r="B122" s="427"/>
      <c r="C122" s="467"/>
      <c r="D122" s="237" t="s">
        <v>11</v>
      </c>
      <c r="E122" s="319">
        <v>0.12</v>
      </c>
      <c r="F122" s="322">
        <v>0.12</v>
      </c>
      <c r="G122" s="238"/>
      <c r="H122" s="239"/>
      <c r="I122" s="239"/>
      <c r="J122" s="433"/>
      <c r="K122" s="236"/>
      <c r="L122" s="236"/>
      <c r="M122" s="236"/>
      <c r="N122" s="88">
        <f t="shared" si="59"/>
        <v>0.12</v>
      </c>
    </row>
    <row r="123" spans="1:14" s="37" customFormat="1" ht="21.75" customHeight="1" x14ac:dyDescent="0.25">
      <c r="A123" s="434" t="s">
        <v>126</v>
      </c>
      <c r="B123" s="425" t="s">
        <v>155</v>
      </c>
      <c r="C123" s="465"/>
      <c r="D123" s="232" t="s">
        <v>17</v>
      </c>
      <c r="E123" s="78">
        <f t="shared" ref="E123:I123" si="60">SUM(E124:E126)</f>
        <v>2.4500000000000002</v>
      </c>
      <c r="F123" s="78">
        <f t="shared" si="60"/>
        <v>2.35</v>
      </c>
      <c r="G123" s="78">
        <f t="shared" si="60"/>
        <v>0</v>
      </c>
      <c r="H123" s="78">
        <f t="shared" si="60"/>
        <v>0</v>
      </c>
      <c r="I123" s="78">
        <f t="shared" si="60"/>
        <v>0</v>
      </c>
      <c r="J123" s="431" t="s">
        <v>183</v>
      </c>
      <c r="K123" s="78">
        <f t="shared" ref="K123:M123" si="61">SUM(K124:K126)</f>
        <v>0</v>
      </c>
      <c r="L123" s="78">
        <f t="shared" si="61"/>
        <v>0</v>
      </c>
      <c r="M123" s="78">
        <f t="shared" si="61"/>
        <v>0</v>
      </c>
      <c r="N123" s="88">
        <f>E123+H123+I123+K123+L123+M123</f>
        <v>2.4500000000000002</v>
      </c>
    </row>
    <row r="124" spans="1:14" s="32" customFormat="1" ht="21.75" customHeight="1" x14ac:dyDescent="0.25">
      <c r="A124" s="435"/>
      <c r="B124" s="426"/>
      <c r="C124" s="466"/>
      <c r="D124" s="233" t="s">
        <v>18</v>
      </c>
      <c r="E124" s="288">
        <v>0</v>
      </c>
      <c r="F124" s="288">
        <v>0</v>
      </c>
      <c r="G124" s="234"/>
      <c r="H124" s="235"/>
      <c r="I124" s="235"/>
      <c r="J124" s="432"/>
      <c r="K124" s="236"/>
      <c r="L124" s="236"/>
      <c r="M124" s="236"/>
      <c r="N124" s="273">
        <f t="shared" ref="N124:N126" si="62">E124+H124+I124+K124+L124+M124</f>
        <v>0</v>
      </c>
    </row>
    <row r="125" spans="1:14" s="32" customFormat="1" ht="21.75" customHeight="1" x14ac:dyDescent="0.25">
      <c r="A125" s="435"/>
      <c r="B125" s="426"/>
      <c r="C125" s="466"/>
      <c r="D125" s="233" t="s">
        <v>10</v>
      </c>
      <c r="E125" s="288">
        <v>2.33</v>
      </c>
      <c r="F125" s="324">
        <v>2.23</v>
      </c>
      <c r="G125" s="234"/>
      <c r="H125" s="235"/>
      <c r="I125" s="235"/>
      <c r="J125" s="432"/>
      <c r="K125" s="236"/>
      <c r="L125" s="236"/>
      <c r="M125" s="236"/>
      <c r="N125" s="273">
        <f t="shared" si="62"/>
        <v>2.33</v>
      </c>
    </row>
    <row r="126" spans="1:14" s="32" customFormat="1" ht="33" customHeight="1" x14ac:dyDescent="0.25">
      <c r="A126" s="460"/>
      <c r="B126" s="427"/>
      <c r="C126" s="467"/>
      <c r="D126" s="237" t="s">
        <v>11</v>
      </c>
      <c r="E126" s="322">
        <v>0.12</v>
      </c>
      <c r="F126" s="322">
        <v>0.12</v>
      </c>
      <c r="G126" s="238"/>
      <c r="H126" s="239"/>
      <c r="I126" s="239"/>
      <c r="J126" s="433"/>
      <c r="K126" s="236"/>
      <c r="L126" s="236"/>
      <c r="M126" s="236"/>
      <c r="N126" s="88">
        <f t="shared" si="62"/>
        <v>0.12</v>
      </c>
    </row>
    <row r="127" spans="1:14" s="37" customFormat="1" ht="22.5" x14ac:dyDescent="0.25">
      <c r="A127" s="434" t="s">
        <v>127</v>
      </c>
      <c r="B127" s="425" t="s">
        <v>156</v>
      </c>
      <c r="C127" s="465"/>
      <c r="D127" s="232" t="s">
        <v>17</v>
      </c>
      <c r="E127" s="316">
        <f t="shared" ref="E127:I127" si="63">SUM(E128:E130)</f>
        <v>5.05</v>
      </c>
      <c r="F127" s="78">
        <f t="shared" si="63"/>
        <v>5.0199999999999996</v>
      </c>
      <c r="G127" s="78">
        <f t="shared" si="63"/>
        <v>0</v>
      </c>
      <c r="H127" s="78">
        <f t="shared" si="63"/>
        <v>125</v>
      </c>
      <c r="I127" s="78">
        <f t="shared" si="63"/>
        <v>125.002</v>
      </c>
      <c r="J127" s="431" t="s">
        <v>184</v>
      </c>
      <c r="K127" s="78">
        <f t="shared" ref="K127:M127" si="64">SUM(K128:K130)</f>
        <v>0</v>
      </c>
      <c r="L127" s="78">
        <f t="shared" si="64"/>
        <v>0</v>
      </c>
      <c r="M127" s="78">
        <f t="shared" si="64"/>
        <v>0</v>
      </c>
      <c r="N127" s="88">
        <f>E127+H127+I127+K127+L127+M127</f>
        <v>255.05200000000002</v>
      </c>
    </row>
    <row r="128" spans="1:14" s="32" customFormat="1" ht="23.25" x14ac:dyDescent="0.25">
      <c r="A128" s="435"/>
      <c r="B128" s="426"/>
      <c r="C128" s="466"/>
      <c r="D128" s="233" t="s">
        <v>18</v>
      </c>
      <c r="E128" s="287">
        <v>0</v>
      </c>
      <c r="F128" s="287">
        <v>0</v>
      </c>
      <c r="G128" s="290"/>
      <c r="H128" s="288">
        <v>123.75</v>
      </c>
      <c r="I128" s="288">
        <v>123.75</v>
      </c>
      <c r="J128" s="432"/>
      <c r="K128" s="236"/>
      <c r="L128" s="236"/>
      <c r="M128" s="236"/>
      <c r="N128" s="273">
        <f t="shared" ref="N128:N130" si="65">E128+H128+I128+K128+L128+M128</f>
        <v>247.5</v>
      </c>
    </row>
    <row r="129" spans="1:14" s="32" customFormat="1" ht="23.25" x14ac:dyDescent="0.25">
      <c r="A129" s="435"/>
      <c r="B129" s="426"/>
      <c r="C129" s="466"/>
      <c r="D129" s="233" t="s">
        <v>10</v>
      </c>
      <c r="E129" s="288">
        <v>5</v>
      </c>
      <c r="F129" s="288">
        <v>4.97</v>
      </c>
      <c r="G129" s="292"/>
      <c r="H129" s="291">
        <v>1.24</v>
      </c>
      <c r="I129" s="288">
        <v>1.24</v>
      </c>
      <c r="J129" s="432"/>
      <c r="K129" s="236"/>
      <c r="L129" s="236"/>
      <c r="M129" s="236"/>
      <c r="N129" s="273">
        <f t="shared" si="65"/>
        <v>7.48</v>
      </c>
    </row>
    <row r="130" spans="1:14" s="32" customFormat="1" ht="120.6" customHeight="1" x14ac:dyDescent="0.25">
      <c r="A130" s="460"/>
      <c r="B130" s="427"/>
      <c r="C130" s="467"/>
      <c r="D130" s="237" t="s">
        <v>11</v>
      </c>
      <c r="E130" s="322">
        <v>0.05</v>
      </c>
      <c r="F130" s="322">
        <v>0.05</v>
      </c>
      <c r="G130" s="325"/>
      <c r="H130" s="322">
        <v>0.01</v>
      </c>
      <c r="I130" s="322">
        <v>1.2E-2</v>
      </c>
      <c r="J130" s="433"/>
      <c r="K130" s="236"/>
      <c r="L130" s="236"/>
      <c r="M130" s="236"/>
      <c r="N130" s="88">
        <f t="shared" si="65"/>
        <v>7.2000000000000008E-2</v>
      </c>
    </row>
    <row r="131" spans="1:14" s="37" customFormat="1" ht="22.5" x14ac:dyDescent="0.25">
      <c r="A131" s="434" t="s">
        <v>128</v>
      </c>
      <c r="B131" s="425" t="s">
        <v>157</v>
      </c>
      <c r="C131" s="465"/>
      <c r="D131" s="232" t="s">
        <v>17</v>
      </c>
      <c r="E131" s="316">
        <f t="shared" ref="E131:I131" si="66">SUM(E132:E134)</f>
        <v>15.6</v>
      </c>
      <c r="F131" s="316">
        <f t="shared" si="66"/>
        <v>15.11</v>
      </c>
      <c r="G131" s="316">
        <f t="shared" si="66"/>
        <v>6.32</v>
      </c>
      <c r="H131" s="316">
        <f t="shared" si="66"/>
        <v>0</v>
      </c>
      <c r="I131" s="316">
        <f t="shared" si="66"/>
        <v>0</v>
      </c>
      <c r="J131" s="431" t="s">
        <v>185</v>
      </c>
      <c r="K131" s="78">
        <f t="shared" ref="K131:M131" si="67">SUM(K132:K134)</f>
        <v>0</v>
      </c>
      <c r="L131" s="78">
        <f t="shared" si="67"/>
        <v>0</v>
      </c>
      <c r="M131" s="78">
        <f t="shared" si="67"/>
        <v>0</v>
      </c>
      <c r="N131" s="88">
        <f>E131+H131+I131+K131+L131+M131</f>
        <v>15.6</v>
      </c>
    </row>
    <row r="132" spans="1:14" s="32" customFormat="1" ht="23.25" x14ac:dyDescent="0.25">
      <c r="A132" s="435"/>
      <c r="B132" s="426"/>
      <c r="C132" s="466"/>
      <c r="D132" s="233" t="s">
        <v>18</v>
      </c>
      <c r="E132" s="288">
        <v>0</v>
      </c>
      <c r="F132" s="288">
        <v>0</v>
      </c>
      <c r="G132" s="289"/>
      <c r="H132" s="235"/>
      <c r="I132" s="235"/>
      <c r="J132" s="432"/>
      <c r="K132" s="236"/>
      <c r="L132" s="236"/>
      <c r="M132" s="236"/>
      <c r="N132" s="273">
        <f t="shared" ref="N132:N134" si="68">E132+H132+I132+K132+L132+M132</f>
        <v>0</v>
      </c>
    </row>
    <row r="133" spans="1:14" s="32" customFormat="1" ht="23.25" x14ac:dyDescent="0.25">
      <c r="A133" s="435"/>
      <c r="B133" s="426"/>
      <c r="C133" s="466"/>
      <c r="D133" s="233" t="s">
        <v>10</v>
      </c>
      <c r="E133" s="288">
        <v>6</v>
      </c>
      <c r="F133" s="288">
        <v>6</v>
      </c>
      <c r="G133" s="289">
        <v>6</v>
      </c>
      <c r="H133" s="235"/>
      <c r="I133" s="235"/>
      <c r="J133" s="432"/>
      <c r="K133" s="236"/>
      <c r="L133" s="236"/>
      <c r="M133" s="236"/>
      <c r="N133" s="273">
        <f t="shared" si="68"/>
        <v>6</v>
      </c>
    </row>
    <row r="134" spans="1:14" s="32" customFormat="1" ht="22.5" x14ac:dyDescent="0.25">
      <c r="A134" s="460"/>
      <c r="B134" s="427"/>
      <c r="C134" s="467"/>
      <c r="D134" s="237" t="s">
        <v>11</v>
      </c>
      <c r="E134" s="322">
        <v>9.6</v>
      </c>
      <c r="F134" s="322">
        <v>9.11</v>
      </c>
      <c r="G134" s="325">
        <v>0.32</v>
      </c>
      <c r="H134" s="239"/>
      <c r="I134" s="239"/>
      <c r="J134" s="433"/>
      <c r="K134" s="236"/>
      <c r="L134" s="236"/>
      <c r="M134" s="236"/>
      <c r="N134" s="88">
        <f t="shared" si="68"/>
        <v>9.6</v>
      </c>
    </row>
    <row r="135" spans="1:14" s="37" customFormat="1" ht="22.5" x14ac:dyDescent="0.25">
      <c r="A135" s="434" t="s">
        <v>129</v>
      </c>
      <c r="B135" s="425" t="s">
        <v>179</v>
      </c>
      <c r="C135" s="465"/>
      <c r="D135" s="232" t="s">
        <v>17</v>
      </c>
      <c r="E135" s="316">
        <f t="shared" ref="E135:I135" si="69">SUM(E136:E138)</f>
        <v>1.76</v>
      </c>
      <c r="F135" s="316">
        <f t="shared" si="69"/>
        <v>1.57</v>
      </c>
      <c r="G135" s="316">
        <f t="shared" si="69"/>
        <v>0</v>
      </c>
      <c r="H135" s="78">
        <f t="shared" si="69"/>
        <v>0</v>
      </c>
      <c r="I135" s="78">
        <f t="shared" si="69"/>
        <v>0</v>
      </c>
      <c r="J135" s="431" t="s">
        <v>186</v>
      </c>
      <c r="K135" s="78">
        <f t="shared" ref="K135:M135" si="70">SUM(K136:K138)</f>
        <v>0</v>
      </c>
      <c r="L135" s="78">
        <f t="shared" si="70"/>
        <v>0</v>
      </c>
      <c r="M135" s="78">
        <f t="shared" si="70"/>
        <v>0</v>
      </c>
      <c r="N135" s="88">
        <f>E135+H135+I135+K135+L135+M135</f>
        <v>1.76</v>
      </c>
    </row>
    <row r="136" spans="1:14" s="32" customFormat="1" ht="23.25" x14ac:dyDescent="0.25">
      <c r="A136" s="435"/>
      <c r="B136" s="426"/>
      <c r="C136" s="466"/>
      <c r="D136" s="233" t="s">
        <v>18</v>
      </c>
      <c r="E136" s="234">
        <v>0</v>
      </c>
      <c r="F136" s="234">
        <v>0</v>
      </c>
      <c r="G136" s="234"/>
      <c r="H136" s="235"/>
      <c r="I136" s="235"/>
      <c r="J136" s="432"/>
      <c r="K136" s="236"/>
      <c r="L136" s="236"/>
      <c r="M136" s="236"/>
      <c r="N136" s="273">
        <f t="shared" ref="N136:N138" si="71">E136+H136+I136+K136+L136+M136</f>
        <v>0</v>
      </c>
    </row>
    <row r="137" spans="1:14" s="32" customFormat="1" ht="23.25" x14ac:dyDescent="0.25">
      <c r="A137" s="435"/>
      <c r="B137" s="426"/>
      <c r="C137" s="466"/>
      <c r="D137" s="233" t="s">
        <v>10</v>
      </c>
      <c r="E137" s="234">
        <v>1.67</v>
      </c>
      <c r="F137" s="234">
        <v>1.49</v>
      </c>
      <c r="G137" s="234"/>
      <c r="H137" s="235"/>
      <c r="I137" s="235"/>
      <c r="J137" s="432"/>
      <c r="K137" s="236"/>
      <c r="L137" s="236"/>
      <c r="M137" s="236"/>
      <c r="N137" s="273">
        <f t="shared" si="71"/>
        <v>1.67</v>
      </c>
    </row>
    <row r="138" spans="1:14" s="32" customFormat="1" ht="66" customHeight="1" x14ac:dyDescent="0.25">
      <c r="A138" s="460"/>
      <c r="B138" s="427"/>
      <c r="C138" s="467"/>
      <c r="D138" s="237" t="s">
        <v>11</v>
      </c>
      <c r="E138" s="238">
        <v>0.09</v>
      </c>
      <c r="F138" s="238">
        <v>0.08</v>
      </c>
      <c r="G138" s="238"/>
      <c r="H138" s="239"/>
      <c r="I138" s="239"/>
      <c r="J138" s="433"/>
      <c r="K138" s="236"/>
      <c r="L138" s="236"/>
      <c r="M138" s="236"/>
      <c r="N138" s="88">
        <f t="shared" si="71"/>
        <v>0.09</v>
      </c>
    </row>
    <row r="139" spans="1:14" s="37" customFormat="1" ht="21.75" customHeight="1" x14ac:dyDescent="0.25">
      <c r="A139" s="434" t="s">
        <v>130</v>
      </c>
      <c r="B139" s="425" t="s">
        <v>178</v>
      </c>
      <c r="C139" s="465"/>
      <c r="D139" s="232" t="s">
        <v>17</v>
      </c>
      <c r="E139" s="78">
        <f t="shared" ref="E139:I139" si="72">SUM(E140:E142)</f>
        <v>0</v>
      </c>
      <c r="F139" s="78">
        <f t="shared" si="72"/>
        <v>0</v>
      </c>
      <c r="G139" s="78">
        <f t="shared" si="72"/>
        <v>0</v>
      </c>
      <c r="H139" s="78">
        <f t="shared" si="72"/>
        <v>1.85</v>
      </c>
      <c r="I139" s="78">
        <f t="shared" si="72"/>
        <v>0</v>
      </c>
      <c r="J139" s="431"/>
      <c r="K139" s="78">
        <f t="shared" ref="K139:M139" si="73">SUM(K140:K142)</f>
        <v>0</v>
      </c>
      <c r="L139" s="78">
        <f t="shared" si="73"/>
        <v>0</v>
      </c>
      <c r="M139" s="78">
        <f t="shared" si="73"/>
        <v>0</v>
      </c>
      <c r="N139" s="88">
        <f>E139+H139+I139+K139+L139+M139</f>
        <v>1.85</v>
      </c>
    </row>
    <row r="140" spans="1:14" s="32" customFormat="1" ht="21.75" customHeight="1" x14ac:dyDescent="0.25">
      <c r="A140" s="435"/>
      <c r="B140" s="426"/>
      <c r="C140" s="466"/>
      <c r="D140" s="233" t="s">
        <v>18</v>
      </c>
      <c r="E140" s="234"/>
      <c r="F140" s="234"/>
      <c r="G140" s="234"/>
      <c r="H140" s="288">
        <v>1.81</v>
      </c>
      <c r="I140" s="235"/>
      <c r="J140" s="432"/>
      <c r="K140" s="236"/>
      <c r="L140" s="236"/>
      <c r="M140" s="236"/>
      <c r="N140" s="273">
        <f t="shared" ref="N140:N142" si="74">E140+H140+I140+K140+L140+M140</f>
        <v>1.81</v>
      </c>
    </row>
    <row r="141" spans="1:14" s="32" customFormat="1" ht="21.75" customHeight="1" x14ac:dyDescent="0.25">
      <c r="A141" s="435"/>
      <c r="B141" s="426"/>
      <c r="C141" s="466"/>
      <c r="D141" s="233" t="s">
        <v>10</v>
      </c>
      <c r="E141" s="234"/>
      <c r="F141" s="234"/>
      <c r="G141" s="234"/>
      <c r="H141" s="288">
        <v>0</v>
      </c>
      <c r="I141" s="235"/>
      <c r="J141" s="432"/>
      <c r="K141" s="236"/>
      <c r="L141" s="236"/>
      <c r="M141" s="236"/>
      <c r="N141" s="273">
        <f t="shared" si="74"/>
        <v>0</v>
      </c>
    </row>
    <row r="142" spans="1:14" s="32" customFormat="1" ht="21.75" customHeight="1" x14ac:dyDescent="0.25">
      <c r="A142" s="460"/>
      <c r="B142" s="427"/>
      <c r="C142" s="467"/>
      <c r="D142" s="237" t="s">
        <v>11</v>
      </c>
      <c r="E142" s="238"/>
      <c r="F142" s="238"/>
      <c r="G142" s="238"/>
      <c r="H142" s="319">
        <v>0.04</v>
      </c>
      <c r="I142" s="239"/>
      <c r="J142" s="433"/>
      <c r="K142" s="236"/>
      <c r="L142" s="236"/>
      <c r="M142" s="236"/>
      <c r="N142" s="88">
        <f t="shared" si="74"/>
        <v>0.04</v>
      </c>
    </row>
    <row r="143" spans="1:14" s="37" customFormat="1" ht="21.75" customHeight="1" x14ac:dyDescent="0.25">
      <c r="A143" s="434" t="s">
        <v>131</v>
      </c>
      <c r="B143" s="425" t="s">
        <v>175</v>
      </c>
      <c r="C143" s="465"/>
      <c r="D143" s="232" t="s">
        <v>17</v>
      </c>
      <c r="E143" s="78">
        <f t="shared" ref="E143:I143" si="75">SUM(E144:E146)</f>
        <v>0</v>
      </c>
      <c r="F143" s="78">
        <f t="shared" si="75"/>
        <v>0</v>
      </c>
      <c r="G143" s="78">
        <f t="shared" si="75"/>
        <v>0</v>
      </c>
      <c r="H143" s="78">
        <f t="shared" si="75"/>
        <v>6.7</v>
      </c>
      <c r="I143" s="78">
        <f t="shared" si="75"/>
        <v>0</v>
      </c>
      <c r="J143" s="431"/>
      <c r="K143" s="78">
        <f t="shared" ref="K143:M143" si="76">SUM(K144:K146)</f>
        <v>0</v>
      </c>
      <c r="L143" s="78">
        <f t="shared" si="76"/>
        <v>0</v>
      </c>
      <c r="M143" s="78">
        <f t="shared" si="76"/>
        <v>0</v>
      </c>
      <c r="N143" s="88">
        <f>E143+H143+I143+K143+L143+M143</f>
        <v>6.7</v>
      </c>
    </row>
    <row r="144" spans="1:14" s="32" customFormat="1" ht="21.75" customHeight="1" x14ac:dyDescent="0.25">
      <c r="A144" s="435"/>
      <c r="B144" s="426"/>
      <c r="C144" s="466"/>
      <c r="D144" s="233" t="s">
        <v>18</v>
      </c>
      <c r="E144" s="234"/>
      <c r="F144" s="234"/>
      <c r="G144" s="234"/>
      <c r="H144" s="288">
        <v>6.57</v>
      </c>
      <c r="I144" s="235"/>
      <c r="J144" s="432"/>
      <c r="K144" s="236"/>
      <c r="L144" s="236"/>
      <c r="M144" s="236"/>
      <c r="N144" s="273">
        <f t="shared" ref="N144:N146" si="77">E144+H144+I144+K144+L144+M144</f>
        <v>6.57</v>
      </c>
    </row>
    <row r="145" spans="1:14" s="32" customFormat="1" ht="21.75" customHeight="1" x14ac:dyDescent="0.25">
      <c r="A145" s="435"/>
      <c r="B145" s="426"/>
      <c r="C145" s="466"/>
      <c r="D145" s="233" t="s">
        <v>10</v>
      </c>
      <c r="E145" s="234"/>
      <c r="F145" s="234"/>
      <c r="G145" s="234"/>
      <c r="H145" s="288">
        <v>0</v>
      </c>
      <c r="I145" s="235"/>
      <c r="J145" s="432"/>
      <c r="K145" s="236"/>
      <c r="L145" s="236"/>
      <c r="M145" s="236"/>
      <c r="N145" s="273">
        <f t="shared" si="77"/>
        <v>0</v>
      </c>
    </row>
    <row r="146" spans="1:14" s="32" customFormat="1" ht="21.75" customHeight="1" x14ac:dyDescent="0.25">
      <c r="A146" s="460"/>
      <c r="B146" s="427"/>
      <c r="C146" s="467"/>
      <c r="D146" s="237" t="s">
        <v>11</v>
      </c>
      <c r="E146" s="238"/>
      <c r="F146" s="238"/>
      <c r="G146" s="238"/>
      <c r="H146" s="319">
        <v>0.13</v>
      </c>
      <c r="I146" s="239"/>
      <c r="J146" s="433"/>
      <c r="K146" s="236"/>
      <c r="L146" s="236"/>
      <c r="M146" s="236"/>
      <c r="N146" s="88">
        <f t="shared" si="77"/>
        <v>0.13</v>
      </c>
    </row>
    <row r="147" spans="1:14" s="37" customFormat="1" ht="21.75" customHeight="1" x14ac:dyDescent="0.25">
      <c r="A147" s="434" t="s">
        <v>132</v>
      </c>
      <c r="B147" s="425" t="s">
        <v>176</v>
      </c>
      <c r="C147" s="465"/>
      <c r="D147" s="232" t="s">
        <v>17</v>
      </c>
      <c r="E147" s="78">
        <f t="shared" ref="E147:I147" si="78">SUM(E148:E150)</f>
        <v>0</v>
      </c>
      <c r="F147" s="78">
        <f t="shared" si="78"/>
        <v>0</v>
      </c>
      <c r="G147" s="78">
        <f t="shared" si="78"/>
        <v>0</v>
      </c>
      <c r="H147" s="78">
        <f t="shared" si="78"/>
        <v>6.7</v>
      </c>
      <c r="I147" s="78">
        <f t="shared" si="78"/>
        <v>0</v>
      </c>
      <c r="J147" s="431"/>
      <c r="K147" s="78">
        <f t="shared" ref="K147:M147" si="79">SUM(K148:K150)</f>
        <v>0</v>
      </c>
      <c r="L147" s="78">
        <f t="shared" si="79"/>
        <v>0</v>
      </c>
      <c r="M147" s="78">
        <f t="shared" si="79"/>
        <v>0</v>
      </c>
      <c r="N147" s="88">
        <f>E147+H147+I147+K147+L147+M147</f>
        <v>6.7</v>
      </c>
    </row>
    <row r="148" spans="1:14" s="32" customFormat="1" ht="21.75" customHeight="1" x14ac:dyDescent="0.25">
      <c r="A148" s="435"/>
      <c r="B148" s="426"/>
      <c r="C148" s="466"/>
      <c r="D148" s="233" t="s">
        <v>18</v>
      </c>
      <c r="E148" s="234"/>
      <c r="F148" s="234"/>
      <c r="G148" s="234"/>
      <c r="H148" s="288">
        <v>6.57</v>
      </c>
      <c r="I148" s="235"/>
      <c r="J148" s="432"/>
      <c r="K148" s="236"/>
      <c r="L148" s="236"/>
      <c r="M148" s="236"/>
      <c r="N148" s="273">
        <f t="shared" ref="N148:N150" si="80">E148+H148+I148+K148+L148+M148</f>
        <v>6.57</v>
      </c>
    </row>
    <row r="149" spans="1:14" s="32" customFormat="1" ht="21.75" customHeight="1" x14ac:dyDescent="0.25">
      <c r="A149" s="435"/>
      <c r="B149" s="426"/>
      <c r="C149" s="466"/>
      <c r="D149" s="233" t="s">
        <v>10</v>
      </c>
      <c r="E149" s="234"/>
      <c r="F149" s="234"/>
      <c r="G149" s="234"/>
      <c r="H149" s="288">
        <v>0</v>
      </c>
      <c r="I149" s="235"/>
      <c r="J149" s="432"/>
      <c r="K149" s="236"/>
      <c r="L149" s="236"/>
      <c r="M149" s="236"/>
      <c r="N149" s="273">
        <f t="shared" si="80"/>
        <v>0</v>
      </c>
    </row>
    <row r="150" spans="1:14" s="32" customFormat="1" ht="21.75" customHeight="1" x14ac:dyDescent="0.25">
      <c r="A150" s="460"/>
      <c r="B150" s="427"/>
      <c r="C150" s="467"/>
      <c r="D150" s="237" t="s">
        <v>11</v>
      </c>
      <c r="E150" s="238"/>
      <c r="F150" s="238"/>
      <c r="G150" s="238"/>
      <c r="H150" s="322">
        <v>0.13</v>
      </c>
      <c r="I150" s="239"/>
      <c r="J150" s="433"/>
      <c r="K150" s="236"/>
      <c r="L150" s="236"/>
      <c r="M150" s="236"/>
      <c r="N150" s="88">
        <f t="shared" si="80"/>
        <v>0.13</v>
      </c>
    </row>
    <row r="151" spans="1:14" s="37" customFormat="1" ht="21.75" customHeight="1" x14ac:dyDescent="0.25">
      <c r="A151" s="434" t="s">
        <v>133</v>
      </c>
      <c r="B151" s="425" t="s">
        <v>158</v>
      </c>
      <c r="C151" s="465"/>
      <c r="D151" s="232" t="s">
        <v>17</v>
      </c>
      <c r="E151" s="78">
        <f t="shared" ref="E151:I151" si="81">SUM(E152:E154)</f>
        <v>0</v>
      </c>
      <c r="F151" s="78">
        <f t="shared" si="81"/>
        <v>0</v>
      </c>
      <c r="G151" s="78">
        <f t="shared" si="81"/>
        <v>0</v>
      </c>
      <c r="H151" s="316">
        <f t="shared" si="81"/>
        <v>5.05</v>
      </c>
      <c r="I151" s="78">
        <f t="shared" si="81"/>
        <v>125.002</v>
      </c>
      <c r="J151" s="431"/>
      <c r="K151" s="78">
        <f t="shared" ref="K151:M151" si="82">SUM(K152:K154)</f>
        <v>0</v>
      </c>
      <c r="L151" s="78">
        <f t="shared" si="82"/>
        <v>0</v>
      </c>
      <c r="M151" s="78">
        <f t="shared" si="82"/>
        <v>0</v>
      </c>
      <c r="N151" s="88">
        <f>E151+H151+I151+K151+L151+M151</f>
        <v>130.05199999999999</v>
      </c>
    </row>
    <row r="152" spans="1:14" s="32" customFormat="1" ht="21.75" customHeight="1" x14ac:dyDescent="0.25">
      <c r="A152" s="435"/>
      <c r="B152" s="426"/>
      <c r="C152" s="466"/>
      <c r="D152" s="233" t="s">
        <v>18</v>
      </c>
      <c r="E152" s="234"/>
      <c r="F152" s="234"/>
      <c r="G152" s="234"/>
      <c r="H152" s="288">
        <v>0</v>
      </c>
      <c r="I152" s="288">
        <v>123.75</v>
      </c>
      <c r="J152" s="432"/>
      <c r="K152" s="236"/>
      <c r="L152" s="236"/>
      <c r="M152" s="236"/>
      <c r="N152" s="273">
        <f t="shared" ref="N152:N154" si="83">E152+H152+I152+K152+L152+M152</f>
        <v>123.75</v>
      </c>
    </row>
    <row r="153" spans="1:14" s="32" customFormat="1" ht="21.75" customHeight="1" x14ac:dyDescent="0.25">
      <c r="A153" s="435"/>
      <c r="B153" s="426"/>
      <c r="C153" s="466"/>
      <c r="D153" s="233" t="s">
        <v>10</v>
      </c>
      <c r="E153" s="234"/>
      <c r="F153" s="234"/>
      <c r="G153" s="234"/>
      <c r="H153" s="288">
        <v>5</v>
      </c>
      <c r="I153" s="288">
        <v>1.24</v>
      </c>
      <c r="J153" s="432"/>
      <c r="K153" s="236"/>
      <c r="L153" s="236"/>
      <c r="M153" s="236"/>
      <c r="N153" s="273">
        <f t="shared" si="83"/>
        <v>6.24</v>
      </c>
    </row>
    <row r="154" spans="1:14" s="32" customFormat="1" ht="21.75" customHeight="1" x14ac:dyDescent="0.25">
      <c r="A154" s="460"/>
      <c r="B154" s="427"/>
      <c r="C154" s="467"/>
      <c r="D154" s="237" t="s">
        <v>11</v>
      </c>
      <c r="E154" s="238"/>
      <c r="F154" s="238"/>
      <c r="G154" s="238"/>
      <c r="H154" s="319">
        <v>0.05</v>
      </c>
      <c r="I154" s="318">
        <v>1.2E-2</v>
      </c>
      <c r="J154" s="433"/>
      <c r="K154" s="236"/>
      <c r="L154" s="236"/>
      <c r="M154" s="236"/>
      <c r="N154" s="88">
        <f t="shared" si="83"/>
        <v>6.2E-2</v>
      </c>
    </row>
    <row r="155" spans="1:14" s="37" customFormat="1" ht="21.75" customHeight="1" x14ac:dyDescent="0.25">
      <c r="A155" s="434" t="s">
        <v>134</v>
      </c>
      <c r="B155" s="425" t="s">
        <v>159</v>
      </c>
      <c r="C155" s="465"/>
      <c r="D155" s="232" t="s">
        <v>17</v>
      </c>
      <c r="E155" s="78">
        <f t="shared" ref="E155:I155" si="84">SUM(E156:E158)</f>
        <v>0</v>
      </c>
      <c r="F155" s="78">
        <f t="shared" si="84"/>
        <v>0</v>
      </c>
      <c r="G155" s="78">
        <f t="shared" si="84"/>
        <v>0</v>
      </c>
      <c r="H155" s="78">
        <f t="shared" si="84"/>
        <v>6.7</v>
      </c>
      <c r="I155" s="78">
        <f t="shared" si="84"/>
        <v>0</v>
      </c>
      <c r="J155" s="431"/>
      <c r="K155" s="78">
        <f t="shared" ref="K155:M155" si="85">SUM(K156:K158)</f>
        <v>0</v>
      </c>
      <c r="L155" s="78">
        <f t="shared" si="85"/>
        <v>0</v>
      </c>
      <c r="M155" s="78">
        <f t="shared" si="85"/>
        <v>0</v>
      </c>
      <c r="N155" s="88">
        <f>E155+H155+I155+K155+L155+M155</f>
        <v>6.7</v>
      </c>
    </row>
    <row r="156" spans="1:14" s="32" customFormat="1" ht="21.75" customHeight="1" x14ac:dyDescent="0.25">
      <c r="A156" s="435"/>
      <c r="B156" s="426"/>
      <c r="C156" s="466"/>
      <c r="D156" s="233" t="s">
        <v>18</v>
      </c>
      <c r="E156" s="234"/>
      <c r="F156" s="234"/>
      <c r="G156" s="234"/>
      <c r="H156" s="288">
        <v>6.57</v>
      </c>
      <c r="I156" s="235"/>
      <c r="J156" s="432"/>
      <c r="K156" s="236"/>
      <c r="L156" s="236"/>
      <c r="M156" s="236"/>
      <c r="N156" s="273">
        <f t="shared" ref="N156:N158" si="86">E156+H156+I156+K156+L156+M156</f>
        <v>6.57</v>
      </c>
    </row>
    <row r="157" spans="1:14" s="32" customFormat="1" ht="21.75" customHeight="1" x14ac:dyDescent="0.25">
      <c r="A157" s="435"/>
      <c r="B157" s="426"/>
      <c r="C157" s="466"/>
      <c r="D157" s="233" t="s">
        <v>10</v>
      </c>
      <c r="E157" s="234"/>
      <c r="F157" s="234"/>
      <c r="G157" s="234"/>
      <c r="H157" s="288">
        <v>0</v>
      </c>
      <c r="I157" s="235"/>
      <c r="J157" s="432"/>
      <c r="K157" s="236"/>
      <c r="L157" s="236"/>
      <c r="M157" s="236"/>
      <c r="N157" s="273">
        <f t="shared" si="86"/>
        <v>0</v>
      </c>
    </row>
    <row r="158" spans="1:14" s="32" customFormat="1" ht="21.75" customHeight="1" x14ac:dyDescent="0.25">
      <c r="A158" s="460"/>
      <c r="B158" s="427"/>
      <c r="C158" s="467"/>
      <c r="D158" s="237" t="s">
        <v>11</v>
      </c>
      <c r="E158" s="238"/>
      <c r="F158" s="238"/>
      <c r="G158" s="238"/>
      <c r="H158" s="319">
        <v>0.13</v>
      </c>
      <c r="I158" s="239"/>
      <c r="J158" s="433"/>
      <c r="K158" s="236"/>
      <c r="L158" s="236"/>
      <c r="M158" s="236"/>
      <c r="N158" s="88">
        <f t="shared" si="86"/>
        <v>0.13</v>
      </c>
    </row>
    <row r="159" spans="1:14" s="37" customFormat="1" ht="21.75" customHeight="1" x14ac:dyDescent="0.25">
      <c r="A159" s="434" t="s">
        <v>135</v>
      </c>
      <c r="B159" s="425" t="s">
        <v>177</v>
      </c>
      <c r="C159" s="465"/>
      <c r="D159" s="232" t="s">
        <v>17</v>
      </c>
      <c r="E159" s="78">
        <f t="shared" ref="E159:I159" si="87">SUM(E160:E162)</f>
        <v>0</v>
      </c>
      <c r="F159" s="78">
        <f t="shared" si="87"/>
        <v>0</v>
      </c>
      <c r="G159" s="78">
        <f t="shared" si="87"/>
        <v>0</v>
      </c>
      <c r="H159" s="78">
        <f t="shared" si="87"/>
        <v>1.85</v>
      </c>
      <c r="I159" s="78">
        <f t="shared" si="87"/>
        <v>0</v>
      </c>
      <c r="J159" s="431"/>
      <c r="K159" s="78">
        <f t="shared" ref="K159:M159" si="88">SUM(K160:K162)</f>
        <v>0</v>
      </c>
      <c r="L159" s="78">
        <f t="shared" si="88"/>
        <v>0</v>
      </c>
      <c r="M159" s="78">
        <f t="shared" si="88"/>
        <v>0</v>
      </c>
      <c r="N159" s="88">
        <f>E159+H159+I159+K159+L159+M159</f>
        <v>1.85</v>
      </c>
    </row>
    <row r="160" spans="1:14" s="32" customFormat="1" ht="21.75" customHeight="1" x14ac:dyDescent="0.25">
      <c r="A160" s="435"/>
      <c r="B160" s="426"/>
      <c r="C160" s="466"/>
      <c r="D160" s="233" t="s">
        <v>18</v>
      </c>
      <c r="E160" s="234"/>
      <c r="F160" s="234"/>
      <c r="G160" s="234"/>
      <c r="H160" s="288">
        <v>1.81</v>
      </c>
      <c r="I160" s="235"/>
      <c r="J160" s="432"/>
      <c r="K160" s="236"/>
      <c r="L160" s="236"/>
      <c r="M160" s="236"/>
      <c r="N160" s="273">
        <f t="shared" ref="N160:N162" si="89">E160+H160+I160+K160+L160+M160</f>
        <v>1.81</v>
      </c>
    </row>
    <row r="161" spans="1:14" s="32" customFormat="1" ht="21.75" customHeight="1" x14ac:dyDescent="0.25">
      <c r="A161" s="435"/>
      <c r="B161" s="426"/>
      <c r="C161" s="466"/>
      <c r="D161" s="233" t="s">
        <v>10</v>
      </c>
      <c r="E161" s="234"/>
      <c r="F161" s="234"/>
      <c r="G161" s="234"/>
      <c r="H161" s="288">
        <v>0</v>
      </c>
      <c r="I161" s="235"/>
      <c r="J161" s="432"/>
      <c r="K161" s="236"/>
      <c r="L161" s="236"/>
      <c r="M161" s="236"/>
      <c r="N161" s="273">
        <f t="shared" si="89"/>
        <v>0</v>
      </c>
    </row>
    <row r="162" spans="1:14" s="32" customFormat="1" ht="21.75" customHeight="1" x14ac:dyDescent="0.25">
      <c r="A162" s="460"/>
      <c r="B162" s="427"/>
      <c r="C162" s="467"/>
      <c r="D162" s="237" t="s">
        <v>11</v>
      </c>
      <c r="E162" s="238"/>
      <c r="F162" s="238"/>
      <c r="G162" s="238"/>
      <c r="H162" s="319">
        <v>0.04</v>
      </c>
      <c r="I162" s="239"/>
      <c r="J162" s="433"/>
      <c r="K162" s="236"/>
      <c r="L162" s="236"/>
      <c r="M162" s="236"/>
      <c r="N162" s="88">
        <f t="shared" si="89"/>
        <v>0.04</v>
      </c>
    </row>
    <row r="163" spans="1:14" s="37" customFormat="1" ht="21.75" customHeight="1" x14ac:dyDescent="0.25">
      <c r="A163" s="434" t="s">
        <v>136</v>
      </c>
      <c r="B163" s="425" t="s">
        <v>160</v>
      </c>
      <c r="C163" s="465"/>
      <c r="D163" s="232" t="s">
        <v>17</v>
      </c>
      <c r="E163" s="78">
        <f t="shared" ref="E163:I163" si="90">SUM(E164:E166)</f>
        <v>0</v>
      </c>
      <c r="F163" s="78">
        <f t="shared" si="90"/>
        <v>0</v>
      </c>
      <c r="G163" s="78">
        <f t="shared" si="90"/>
        <v>0</v>
      </c>
      <c r="H163" s="78">
        <f t="shared" si="90"/>
        <v>4.3</v>
      </c>
      <c r="I163" s="78">
        <f t="shared" si="90"/>
        <v>0</v>
      </c>
      <c r="J163" s="431"/>
      <c r="K163" s="78">
        <f t="shared" ref="K163:M163" si="91">SUM(K164:K166)</f>
        <v>0</v>
      </c>
      <c r="L163" s="78">
        <f t="shared" si="91"/>
        <v>0</v>
      </c>
      <c r="M163" s="78">
        <f t="shared" si="91"/>
        <v>0</v>
      </c>
      <c r="N163" s="88">
        <f>E163+H163+I163+K163+L163+M163</f>
        <v>4.3</v>
      </c>
    </row>
    <row r="164" spans="1:14" s="32" customFormat="1" ht="21.75" customHeight="1" x14ac:dyDescent="0.25">
      <c r="A164" s="435"/>
      <c r="B164" s="426"/>
      <c r="C164" s="466"/>
      <c r="D164" s="233" t="s">
        <v>18</v>
      </c>
      <c r="E164" s="234"/>
      <c r="F164" s="234"/>
      <c r="G164" s="234"/>
      <c r="H164" s="288">
        <v>4.21</v>
      </c>
      <c r="I164" s="235"/>
      <c r="J164" s="432"/>
      <c r="K164" s="236"/>
      <c r="L164" s="236"/>
      <c r="M164" s="236"/>
      <c r="N164" s="273">
        <f t="shared" ref="N164:N166" si="92">E164+H164+I164+K164+L164+M164</f>
        <v>4.21</v>
      </c>
    </row>
    <row r="165" spans="1:14" s="32" customFormat="1" ht="21.75" customHeight="1" x14ac:dyDescent="0.25">
      <c r="A165" s="435"/>
      <c r="B165" s="426"/>
      <c r="C165" s="466"/>
      <c r="D165" s="233" t="s">
        <v>10</v>
      </c>
      <c r="E165" s="234"/>
      <c r="F165" s="234"/>
      <c r="G165" s="234"/>
      <c r="H165" s="288">
        <v>0</v>
      </c>
      <c r="I165" s="235"/>
      <c r="J165" s="432"/>
      <c r="K165" s="236"/>
      <c r="L165" s="236"/>
      <c r="M165" s="236"/>
      <c r="N165" s="273">
        <f t="shared" si="92"/>
        <v>0</v>
      </c>
    </row>
    <row r="166" spans="1:14" s="32" customFormat="1" ht="21.75" customHeight="1" x14ac:dyDescent="0.25">
      <c r="A166" s="460"/>
      <c r="B166" s="427"/>
      <c r="C166" s="467"/>
      <c r="D166" s="237" t="s">
        <v>11</v>
      </c>
      <c r="E166" s="238"/>
      <c r="F166" s="238"/>
      <c r="G166" s="238"/>
      <c r="H166" s="319">
        <v>0.09</v>
      </c>
      <c r="I166" s="239"/>
      <c r="J166" s="433"/>
      <c r="K166" s="236"/>
      <c r="L166" s="236"/>
      <c r="M166" s="236"/>
      <c r="N166" s="88">
        <f t="shared" si="92"/>
        <v>0.09</v>
      </c>
    </row>
    <row r="167" spans="1:14" s="37" customFormat="1" ht="21.75" customHeight="1" x14ac:dyDescent="0.25">
      <c r="A167" s="434" t="s">
        <v>137</v>
      </c>
      <c r="B167" s="425" t="s">
        <v>161</v>
      </c>
      <c r="C167" s="465"/>
      <c r="D167" s="232" t="s">
        <v>17</v>
      </c>
      <c r="E167" s="78">
        <f t="shared" ref="E167:I167" si="93">SUM(E168:E170)</f>
        <v>0</v>
      </c>
      <c r="F167" s="78">
        <f t="shared" si="93"/>
        <v>0</v>
      </c>
      <c r="G167" s="78">
        <f t="shared" si="93"/>
        <v>0</v>
      </c>
      <c r="H167" s="78">
        <f t="shared" si="93"/>
        <v>4.3</v>
      </c>
      <c r="I167" s="78">
        <f t="shared" si="93"/>
        <v>0</v>
      </c>
      <c r="J167" s="431"/>
      <c r="K167" s="78">
        <f t="shared" ref="K167:M167" si="94">SUM(K168:K170)</f>
        <v>0</v>
      </c>
      <c r="L167" s="78">
        <f t="shared" si="94"/>
        <v>0</v>
      </c>
      <c r="M167" s="78">
        <f t="shared" si="94"/>
        <v>0</v>
      </c>
      <c r="N167" s="88">
        <f>E167+H167+I167+K167+L167+M167</f>
        <v>4.3</v>
      </c>
    </row>
    <row r="168" spans="1:14" s="32" customFormat="1" ht="21.75" customHeight="1" x14ac:dyDescent="0.25">
      <c r="A168" s="435"/>
      <c r="B168" s="426"/>
      <c r="C168" s="466"/>
      <c r="D168" s="233" t="s">
        <v>18</v>
      </c>
      <c r="E168" s="234"/>
      <c r="F168" s="234"/>
      <c r="G168" s="234"/>
      <c r="H168" s="288">
        <v>4.21</v>
      </c>
      <c r="I168" s="235"/>
      <c r="J168" s="432"/>
      <c r="K168" s="236"/>
      <c r="L168" s="236"/>
      <c r="M168" s="236"/>
      <c r="N168" s="273">
        <f t="shared" ref="N168:N170" si="95">E168+H168+I168+K168+L168+M168</f>
        <v>4.21</v>
      </c>
    </row>
    <row r="169" spans="1:14" s="32" customFormat="1" ht="21.75" customHeight="1" x14ac:dyDescent="0.25">
      <c r="A169" s="435"/>
      <c r="B169" s="426"/>
      <c r="C169" s="466"/>
      <c r="D169" s="233" t="s">
        <v>10</v>
      </c>
      <c r="E169" s="234"/>
      <c r="F169" s="234"/>
      <c r="G169" s="234"/>
      <c r="H169" s="287">
        <v>0</v>
      </c>
      <c r="I169" s="235"/>
      <c r="J169" s="432"/>
      <c r="K169" s="236"/>
      <c r="L169" s="236"/>
      <c r="M169" s="236"/>
      <c r="N169" s="273">
        <f t="shared" si="95"/>
        <v>0</v>
      </c>
    </row>
    <row r="170" spans="1:14" s="32" customFormat="1" ht="21.75" customHeight="1" x14ac:dyDescent="0.25">
      <c r="A170" s="460"/>
      <c r="B170" s="427"/>
      <c r="C170" s="467"/>
      <c r="D170" s="237" t="s">
        <v>11</v>
      </c>
      <c r="E170" s="238"/>
      <c r="F170" s="238"/>
      <c r="G170" s="238"/>
      <c r="H170" s="319">
        <v>0.09</v>
      </c>
      <c r="I170" s="239"/>
      <c r="J170" s="433"/>
      <c r="K170" s="236"/>
      <c r="L170" s="236"/>
      <c r="M170" s="236"/>
      <c r="N170" s="88">
        <f t="shared" si="95"/>
        <v>0.09</v>
      </c>
    </row>
    <row r="171" spans="1:14" s="37" customFormat="1" ht="21.75" customHeight="1" x14ac:dyDescent="0.25">
      <c r="A171" s="434" t="s">
        <v>138</v>
      </c>
      <c r="B171" s="425" t="s">
        <v>162</v>
      </c>
      <c r="C171" s="465"/>
      <c r="D171" s="232" t="s">
        <v>17</v>
      </c>
      <c r="E171" s="78">
        <f t="shared" ref="E171:I171" si="96">SUM(E172:E174)</f>
        <v>0</v>
      </c>
      <c r="F171" s="78">
        <f t="shared" si="96"/>
        <v>0</v>
      </c>
      <c r="G171" s="78">
        <f t="shared" si="96"/>
        <v>0</v>
      </c>
      <c r="H171" s="78">
        <f t="shared" si="96"/>
        <v>0</v>
      </c>
      <c r="I171" s="78">
        <f t="shared" si="96"/>
        <v>6.7</v>
      </c>
      <c r="J171" s="431"/>
      <c r="K171" s="78">
        <f t="shared" ref="K171:M171" si="97">SUM(K172:K174)</f>
        <v>0</v>
      </c>
      <c r="L171" s="78">
        <f t="shared" si="97"/>
        <v>0</v>
      </c>
      <c r="M171" s="78">
        <f t="shared" si="97"/>
        <v>0</v>
      </c>
      <c r="N171" s="88">
        <f>E171+H171+I171+K171+L171+M171</f>
        <v>6.7</v>
      </c>
    </row>
    <row r="172" spans="1:14" s="32" customFormat="1" ht="21.75" customHeight="1" x14ac:dyDescent="0.25">
      <c r="A172" s="435"/>
      <c r="B172" s="426"/>
      <c r="C172" s="466"/>
      <c r="D172" s="233" t="s">
        <v>18</v>
      </c>
      <c r="E172" s="234"/>
      <c r="F172" s="234"/>
      <c r="G172" s="234"/>
      <c r="H172" s="235"/>
      <c r="I172" s="235">
        <v>6.57</v>
      </c>
      <c r="J172" s="432"/>
      <c r="K172" s="236"/>
      <c r="L172" s="236"/>
      <c r="M172" s="236"/>
      <c r="N172" s="273">
        <f t="shared" ref="N172:N174" si="98">E172+H172+I172+K172+L172+M172</f>
        <v>6.57</v>
      </c>
    </row>
    <row r="173" spans="1:14" s="32" customFormat="1" ht="21.75" customHeight="1" x14ac:dyDescent="0.25">
      <c r="A173" s="435"/>
      <c r="B173" s="426"/>
      <c r="C173" s="466"/>
      <c r="D173" s="233" t="s">
        <v>10</v>
      </c>
      <c r="E173" s="234"/>
      <c r="F173" s="234"/>
      <c r="G173" s="234"/>
      <c r="H173" s="235"/>
      <c r="I173" s="235">
        <v>0</v>
      </c>
      <c r="J173" s="432"/>
      <c r="K173" s="236"/>
      <c r="L173" s="236"/>
      <c r="M173" s="236"/>
      <c r="N173" s="273">
        <f t="shared" si="98"/>
        <v>0</v>
      </c>
    </row>
    <row r="174" spans="1:14" s="32" customFormat="1" ht="21.75" customHeight="1" x14ac:dyDescent="0.25">
      <c r="A174" s="460"/>
      <c r="B174" s="427"/>
      <c r="C174" s="467"/>
      <c r="D174" s="237" t="s">
        <v>11</v>
      </c>
      <c r="E174" s="238"/>
      <c r="F174" s="238"/>
      <c r="G174" s="238"/>
      <c r="H174" s="239"/>
      <c r="I174" s="239">
        <v>0.13</v>
      </c>
      <c r="J174" s="433"/>
      <c r="K174" s="236"/>
      <c r="L174" s="236"/>
      <c r="M174" s="236"/>
      <c r="N174" s="88">
        <f t="shared" si="98"/>
        <v>0.13</v>
      </c>
    </row>
    <row r="175" spans="1:14" s="37" customFormat="1" ht="21.75" customHeight="1" x14ac:dyDescent="0.25">
      <c r="A175" s="434" t="s">
        <v>139</v>
      </c>
      <c r="B175" s="425" t="s">
        <v>163</v>
      </c>
      <c r="C175" s="465"/>
      <c r="D175" s="232" t="s">
        <v>17</v>
      </c>
      <c r="E175" s="78">
        <f t="shared" ref="E175:I175" si="99">SUM(E176:E178)</f>
        <v>0</v>
      </c>
      <c r="F175" s="78">
        <f t="shared" si="99"/>
        <v>0</v>
      </c>
      <c r="G175" s="78">
        <f t="shared" si="99"/>
        <v>0</v>
      </c>
      <c r="H175" s="78">
        <f t="shared" si="99"/>
        <v>0</v>
      </c>
      <c r="I175" s="78">
        <f t="shared" si="99"/>
        <v>18.849999999999998</v>
      </c>
      <c r="J175" s="431"/>
      <c r="K175" s="78">
        <f t="shared" ref="K175:M175" si="100">SUM(K176:K178)</f>
        <v>0</v>
      </c>
      <c r="L175" s="78">
        <f t="shared" si="100"/>
        <v>0</v>
      </c>
      <c r="M175" s="78">
        <f t="shared" si="100"/>
        <v>0</v>
      </c>
      <c r="N175" s="88">
        <f>E175+H175+I175+K175+L175+M175</f>
        <v>18.849999999999998</v>
      </c>
    </row>
    <row r="176" spans="1:14" s="32" customFormat="1" ht="21.75" customHeight="1" x14ac:dyDescent="0.25">
      <c r="A176" s="435"/>
      <c r="B176" s="426"/>
      <c r="C176" s="466"/>
      <c r="D176" s="233" t="s">
        <v>18</v>
      </c>
      <c r="E176" s="234"/>
      <c r="F176" s="234"/>
      <c r="G176" s="234"/>
      <c r="H176" s="235"/>
      <c r="I176" s="235">
        <v>18.809999999999999</v>
      </c>
      <c r="J176" s="432"/>
      <c r="K176" s="236"/>
      <c r="L176" s="236"/>
      <c r="M176" s="236"/>
      <c r="N176" s="273">
        <f t="shared" ref="N176:N178" si="101">E176+H176+I176+K176+L176+M176</f>
        <v>18.809999999999999</v>
      </c>
    </row>
    <row r="177" spans="1:14" s="32" customFormat="1" ht="21.75" customHeight="1" x14ac:dyDescent="0.25">
      <c r="A177" s="435"/>
      <c r="B177" s="426"/>
      <c r="C177" s="466"/>
      <c r="D177" s="233" t="s">
        <v>10</v>
      </c>
      <c r="E177" s="234"/>
      <c r="F177" s="234"/>
      <c r="G177" s="234"/>
      <c r="H177" s="235"/>
      <c r="I177" s="235">
        <v>0</v>
      </c>
      <c r="J177" s="432"/>
      <c r="K177" s="236"/>
      <c r="L177" s="236"/>
      <c r="M177" s="236"/>
      <c r="N177" s="273">
        <f t="shared" si="101"/>
        <v>0</v>
      </c>
    </row>
    <row r="178" spans="1:14" s="32" customFormat="1" ht="21.75" customHeight="1" x14ac:dyDescent="0.25">
      <c r="A178" s="460"/>
      <c r="B178" s="427"/>
      <c r="C178" s="467"/>
      <c r="D178" s="237" t="s">
        <v>11</v>
      </c>
      <c r="E178" s="238"/>
      <c r="F178" s="238"/>
      <c r="G178" s="238"/>
      <c r="H178" s="239"/>
      <c r="I178" s="239">
        <v>0.04</v>
      </c>
      <c r="J178" s="433"/>
      <c r="K178" s="236"/>
      <c r="L178" s="236"/>
      <c r="M178" s="236"/>
      <c r="N178" s="88">
        <f t="shared" si="101"/>
        <v>0.04</v>
      </c>
    </row>
    <row r="179" spans="1:14" s="37" customFormat="1" ht="21.75" customHeight="1" x14ac:dyDescent="0.25">
      <c r="A179" s="434" t="s">
        <v>140</v>
      </c>
      <c r="B179" s="425" t="s">
        <v>164</v>
      </c>
      <c r="C179" s="465"/>
      <c r="D179" s="232" t="s">
        <v>17</v>
      </c>
      <c r="E179" s="78">
        <f t="shared" ref="E179:I179" si="102">SUM(E180:E182)</f>
        <v>0</v>
      </c>
      <c r="F179" s="78">
        <f t="shared" si="102"/>
        <v>0</v>
      </c>
      <c r="G179" s="78">
        <f t="shared" si="102"/>
        <v>0</v>
      </c>
      <c r="H179" s="78">
        <f t="shared" si="102"/>
        <v>0</v>
      </c>
      <c r="I179" s="78">
        <f t="shared" si="102"/>
        <v>4.3</v>
      </c>
      <c r="J179" s="431"/>
      <c r="K179" s="78">
        <f t="shared" ref="K179:M179" si="103">SUM(K180:K182)</f>
        <v>0</v>
      </c>
      <c r="L179" s="78">
        <f t="shared" si="103"/>
        <v>0</v>
      </c>
      <c r="M179" s="78">
        <f t="shared" si="103"/>
        <v>0</v>
      </c>
      <c r="N179" s="88">
        <f>E179+H179+I179+K179+L179+M179</f>
        <v>4.3</v>
      </c>
    </row>
    <row r="180" spans="1:14" s="32" customFormat="1" ht="21.75" customHeight="1" x14ac:dyDescent="0.25">
      <c r="A180" s="435"/>
      <c r="B180" s="426"/>
      <c r="C180" s="466"/>
      <c r="D180" s="233" t="s">
        <v>18</v>
      </c>
      <c r="E180" s="234"/>
      <c r="F180" s="234"/>
      <c r="G180" s="234"/>
      <c r="H180" s="235"/>
      <c r="I180" s="235">
        <v>4.21</v>
      </c>
      <c r="J180" s="432"/>
      <c r="K180" s="236"/>
      <c r="L180" s="236"/>
      <c r="M180" s="236"/>
      <c r="N180" s="273">
        <f t="shared" ref="N180:N182" si="104">E180+H180+I180+K180+L180+M180</f>
        <v>4.21</v>
      </c>
    </row>
    <row r="181" spans="1:14" s="32" customFormat="1" ht="21.75" customHeight="1" x14ac:dyDescent="0.25">
      <c r="A181" s="435"/>
      <c r="B181" s="426"/>
      <c r="C181" s="466"/>
      <c r="D181" s="233" t="s">
        <v>10</v>
      </c>
      <c r="E181" s="234"/>
      <c r="F181" s="234"/>
      <c r="G181" s="234"/>
      <c r="H181" s="235"/>
      <c r="I181" s="235">
        <v>0</v>
      </c>
      <c r="J181" s="432"/>
      <c r="K181" s="236"/>
      <c r="L181" s="236"/>
      <c r="M181" s="236"/>
      <c r="N181" s="273">
        <f t="shared" si="104"/>
        <v>0</v>
      </c>
    </row>
    <row r="182" spans="1:14" s="32" customFormat="1" ht="21.75" customHeight="1" x14ac:dyDescent="0.25">
      <c r="A182" s="460"/>
      <c r="B182" s="427"/>
      <c r="C182" s="467"/>
      <c r="D182" s="237" t="s">
        <v>11</v>
      </c>
      <c r="E182" s="238"/>
      <c r="F182" s="238"/>
      <c r="G182" s="238"/>
      <c r="H182" s="239"/>
      <c r="I182" s="239">
        <v>0.09</v>
      </c>
      <c r="J182" s="433"/>
      <c r="K182" s="236"/>
      <c r="L182" s="236"/>
      <c r="M182" s="236"/>
      <c r="N182" s="88">
        <f t="shared" si="104"/>
        <v>0.09</v>
      </c>
    </row>
    <row r="183" spans="1:14" s="37" customFormat="1" ht="21.75" customHeight="1" x14ac:dyDescent="0.25">
      <c r="A183" s="434" t="s">
        <v>141</v>
      </c>
      <c r="B183" s="425" t="s">
        <v>165</v>
      </c>
      <c r="C183" s="465"/>
      <c r="D183" s="232" t="s">
        <v>17</v>
      </c>
      <c r="E183" s="78">
        <f t="shared" ref="E183:I183" si="105">SUM(E184:E186)</f>
        <v>0</v>
      </c>
      <c r="F183" s="78">
        <f t="shared" si="105"/>
        <v>0</v>
      </c>
      <c r="G183" s="78">
        <f t="shared" si="105"/>
        <v>0</v>
      </c>
      <c r="H183" s="78">
        <f t="shared" si="105"/>
        <v>0</v>
      </c>
      <c r="I183" s="78">
        <f t="shared" si="105"/>
        <v>6.7</v>
      </c>
      <c r="J183" s="431"/>
      <c r="K183" s="78">
        <f t="shared" ref="K183:M183" si="106">SUM(K184:K186)</f>
        <v>0</v>
      </c>
      <c r="L183" s="78">
        <f t="shared" si="106"/>
        <v>0</v>
      </c>
      <c r="M183" s="78">
        <f t="shared" si="106"/>
        <v>0</v>
      </c>
      <c r="N183" s="88">
        <f>E183+H183+I183+K183+L183+M183</f>
        <v>6.7</v>
      </c>
    </row>
    <row r="184" spans="1:14" s="32" customFormat="1" ht="21.75" customHeight="1" x14ac:dyDescent="0.25">
      <c r="A184" s="435"/>
      <c r="B184" s="426"/>
      <c r="C184" s="466"/>
      <c r="D184" s="233" t="s">
        <v>18</v>
      </c>
      <c r="E184" s="234"/>
      <c r="F184" s="234"/>
      <c r="G184" s="234"/>
      <c r="H184" s="235"/>
      <c r="I184" s="235">
        <v>6.57</v>
      </c>
      <c r="J184" s="432"/>
      <c r="K184" s="236"/>
      <c r="L184" s="236"/>
      <c r="M184" s="236"/>
      <c r="N184" s="273">
        <f t="shared" ref="N184:N186" si="107">E184+H184+I184+K184+L184+M184</f>
        <v>6.57</v>
      </c>
    </row>
    <row r="185" spans="1:14" s="32" customFormat="1" ht="21.75" customHeight="1" x14ac:dyDescent="0.25">
      <c r="A185" s="435"/>
      <c r="B185" s="426"/>
      <c r="C185" s="466"/>
      <c r="D185" s="233" t="s">
        <v>10</v>
      </c>
      <c r="E185" s="234"/>
      <c r="F185" s="234"/>
      <c r="G185" s="234"/>
      <c r="H185" s="235"/>
      <c r="I185" s="235">
        <v>0</v>
      </c>
      <c r="J185" s="432"/>
      <c r="K185" s="236"/>
      <c r="L185" s="236"/>
      <c r="M185" s="236"/>
      <c r="N185" s="273">
        <f t="shared" si="107"/>
        <v>0</v>
      </c>
    </row>
    <row r="186" spans="1:14" s="32" customFormat="1" ht="21.75" customHeight="1" x14ac:dyDescent="0.25">
      <c r="A186" s="460"/>
      <c r="B186" s="427"/>
      <c r="C186" s="467"/>
      <c r="D186" s="237" t="s">
        <v>11</v>
      </c>
      <c r="E186" s="238"/>
      <c r="F186" s="238"/>
      <c r="G186" s="238"/>
      <c r="H186" s="239"/>
      <c r="I186" s="239">
        <v>0.13</v>
      </c>
      <c r="J186" s="433"/>
      <c r="K186" s="236"/>
      <c r="L186" s="236"/>
      <c r="M186" s="236"/>
      <c r="N186" s="88">
        <f t="shared" si="107"/>
        <v>0.13</v>
      </c>
    </row>
    <row r="187" spans="1:14" s="37" customFormat="1" ht="21.75" customHeight="1" x14ac:dyDescent="0.25">
      <c r="A187" s="434" t="s">
        <v>142</v>
      </c>
      <c r="B187" s="425" t="s">
        <v>167</v>
      </c>
      <c r="C187" s="465"/>
      <c r="D187" s="232" t="s">
        <v>17</v>
      </c>
      <c r="E187" s="78">
        <f t="shared" ref="E187:I187" si="108">SUM(E188:E190)</f>
        <v>0</v>
      </c>
      <c r="F187" s="78">
        <f t="shared" si="108"/>
        <v>0</v>
      </c>
      <c r="G187" s="78">
        <f t="shared" si="108"/>
        <v>0</v>
      </c>
      <c r="H187" s="78">
        <f t="shared" si="108"/>
        <v>0</v>
      </c>
      <c r="I187" s="78">
        <f t="shared" si="108"/>
        <v>6.7</v>
      </c>
      <c r="J187" s="431"/>
      <c r="K187" s="78">
        <f t="shared" ref="K187:M187" si="109">SUM(K188:K190)</f>
        <v>0</v>
      </c>
      <c r="L187" s="78">
        <f t="shared" si="109"/>
        <v>0</v>
      </c>
      <c r="M187" s="78">
        <f t="shared" si="109"/>
        <v>0</v>
      </c>
      <c r="N187" s="88">
        <f>E187+H187+I187+K187+L187+M187</f>
        <v>6.7</v>
      </c>
    </row>
    <row r="188" spans="1:14" s="32" customFormat="1" ht="21.75" customHeight="1" x14ac:dyDescent="0.25">
      <c r="A188" s="435"/>
      <c r="B188" s="426"/>
      <c r="C188" s="466"/>
      <c r="D188" s="233" t="s">
        <v>18</v>
      </c>
      <c r="E188" s="234"/>
      <c r="F188" s="234"/>
      <c r="G188" s="234"/>
      <c r="H188" s="235"/>
      <c r="I188" s="235">
        <v>6.57</v>
      </c>
      <c r="J188" s="432"/>
      <c r="K188" s="236"/>
      <c r="L188" s="236"/>
      <c r="M188" s="236"/>
      <c r="N188" s="273">
        <f t="shared" ref="N188:N190" si="110">E188+H188+I188+K188+L188+M188</f>
        <v>6.57</v>
      </c>
    </row>
    <row r="189" spans="1:14" s="32" customFormat="1" ht="21.75" customHeight="1" x14ac:dyDescent="0.25">
      <c r="A189" s="435"/>
      <c r="B189" s="426"/>
      <c r="C189" s="466"/>
      <c r="D189" s="233" t="s">
        <v>10</v>
      </c>
      <c r="E189" s="234"/>
      <c r="F189" s="234"/>
      <c r="G189" s="234"/>
      <c r="H189" s="235"/>
      <c r="I189" s="235">
        <v>0</v>
      </c>
      <c r="J189" s="432"/>
      <c r="K189" s="236"/>
      <c r="L189" s="236"/>
      <c r="M189" s="236"/>
      <c r="N189" s="273">
        <f t="shared" si="110"/>
        <v>0</v>
      </c>
    </row>
    <row r="190" spans="1:14" s="32" customFormat="1" ht="21.75" customHeight="1" x14ac:dyDescent="0.25">
      <c r="A190" s="460"/>
      <c r="B190" s="427"/>
      <c r="C190" s="467"/>
      <c r="D190" s="237" t="s">
        <v>11</v>
      </c>
      <c r="E190" s="238"/>
      <c r="F190" s="238"/>
      <c r="G190" s="238"/>
      <c r="H190" s="239"/>
      <c r="I190" s="239">
        <v>0.13</v>
      </c>
      <c r="J190" s="433"/>
      <c r="K190" s="236"/>
      <c r="L190" s="236"/>
      <c r="M190" s="236"/>
      <c r="N190" s="88">
        <f t="shared" si="110"/>
        <v>0.13</v>
      </c>
    </row>
    <row r="191" spans="1:14" s="37" customFormat="1" ht="21.75" customHeight="1" x14ac:dyDescent="0.25">
      <c r="A191" s="434" t="s">
        <v>143</v>
      </c>
      <c r="B191" s="425" t="s">
        <v>168</v>
      </c>
      <c r="C191" s="465"/>
      <c r="D191" s="232" t="s">
        <v>17</v>
      </c>
      <c r="E191" s="78">
        <f t="shared" ref="E191:I191" si="111">SUM(E192:E194)</f>
        <v>0</v>
      </c>
      <c r="F191" s="78">
        <f t="shared" si="111"/>
        <v>0</v>
      </c>
      <c r="G191" s="78">
        <f t="shared" si="111"/>
        <v>0</v>
      </c>
      <c r="H191" s="78">
        <f t="shared" si="111"/>
        <v>0</v>
      </c>
      <c r="I191" s="78">
        <f t="shared" si="111"/>
        <v>0</v>
      </c>
      <c r="J191" s="431"/>
      <c r="K191" s="78">
        <f t="shared" ref="K191:M191" si="112">SUM(K192:K194)</f>
        <v>6.7</v>
      </c>
      <c r="L191" s="78">
        <f t="shared" si="112"/>
        <v>0</v>
      </c>
      <c r="M191" s="78">
        <f t="shared" si="112"/>
        <v>0</v>
      </c>
      <c r="N191" s="88">
        <f>E191+H191+I191+K191+L191+M191</f>
        <v>6.7</v>
      </c>
    </row>
    <row r="192" spans="1:14" s="32" customFormat="1" ht="21.75" customHeight="1" x14ac:dyDescent="0.25">
      <c r="A192" s="435"/>
      <c r="B192" s="426"/>
      <c r="C192" s="466"/>
      <c r="D192" s="233" t="s">
        <v>18</v>
      </c>
      <c r="E192" s="234"/>
      <c r="F192" s="234"/>
      <c r="G192" s="234"/>
      <c r="H192" s="235"/>
      <c r="I192" s="235"/>
      <c r="J192" s="432"/>
      <c r="K192" s="235">
        <v>6.57</v>
      </c>
      <c r="L192" s="236"/>
      <c r="M192" s="236"/>
      <c r="N192" s="273">
        <f t="shared" ref="N192:N194" si="113">E192+H192+I192+K192+L192+M192</f>
        <v>6.57</v>
      </c>
    </row>
    <row r="193" spans="1:14" s="32" customFormat="1" ht="21.75" customHeight="1" x14ac:dyDescent="0.25">
      <c r="A193" s="435"/>
      <c r="B193" s="426"/>
      <c r="C193" s="466"/>
      <c r="D193" s="233" t="s">
        <v>10</v>
      </c>
      <c r="E193" s="234"/>
      <c r="F193" s="234"/>
      <c r="G193" s="234"/>
      <c r="H193" s="235"/>
      <c r="I193" s="235"/>
      <c r="J193" s="432"/>
      <c r="K193" s="235">
        <v>0</v>
      </c>
      <c r="L193" s="236"/>
      <c r="M193" s="236"/>
      <c r="N193" s="273">
        <f t="shared" si="113"/>
        <v>0</v>
      </c>
    </row>
    <row r="194" spans="1:14" s="32" customFormat="1" ht="21.75" customHeight="1" x14ac:dyDescent="0.25">
      <c r="A194" s="460"/>
      <c r="B194" s="427"/>
      <c r="C194" s="467"/>
      <c r="D194" s="237" t="s">
        <v>11</v>
      </c>
      <c r="E194" s="238"/>
      <c r="F194" s="238"/>
      <c r="G194" s="238"/>
      <c r="H194" s="239"/>
      <c r="I194" s="239"/>
      <c r="J194" s="433"/>
      <c r="K194" s="239">
        <v>0.13</v>
      </c>
      <c r="L194" s="236"/>
      <c r="M194" s="236"/>
      <c r="N194" s="88">
        <f t="shared" si="113"/>
        <v>0.13</v>
      </c>
    </row>
    <row r="195" spans="1:14" s="37" customFormat="1" ht="21.75" customHeight="1" x14ac:dyDescent="0.25">
      <c r="A195" s="434" t="s">
        <v>144</v>
      </c>
      <c r="B195" s="425" t="s">
        <v>166</v>
      </c>
      <c r="C195" s="465"/>
      <c r="D195" s="232" t="s">
        <v>17</v>
      </c>
      <c r="E195" s="78">
        <f t="shared" ref="E195:I195" si="114">SUM(E196:E198)</f>
        <v>0</v>
      </c>
      <c r="F195" s="78">
        <f t="shared" si="114"/>
        <v>0</v>
      </c>
      <c r="G195" s="78">
        <f t="shared" si="114"/>
        <v>0</v>
      </c>
      <c r="H195" s="78">
        <f t="shared" si="114"/>
        <v>0</v>
      </c>
      <c r="I195" s="78">
        <f t="shared" si="114"/>
        <v>0</v>
      </c>
      <c r="J195" s="431"/>
      <c r="K195" s="78">
        <f t="shared" ref="K195:M195" si="115">SUM(K196:K198)</f>
        <v>6.7</v>
      </c>
      <c r="L195" s="78">
        <f t="shared" si="115"/>
        <v>0</v>
      </c>
      <c r="M195" s="78">
        <f t="shared" si="115"/>
        <v>0</v>
      </c>
      <c r="N195" s="88">
        <f>E195+H195+I195+K195+L195+M195</f>
        <v>6.7</v>
      </c>
    </row>
    <row r="196" spans="1:14" s="32" customFormat="1" ht="21.75" customHeight="1" x14ac:dyDescent="0.25">
      <c r="A196" s="435"/>
      <c r="B196" s="426"/>
      <c r="C196" s="466"/>
      <c r="D196" s="233" t="s">
        <v>18</v>
      </c>
      <c r="E196" s="234"/>
      <c r="F196" s="234"/>
      <c r="G196" s="234"/>
      <c r="H196" s="235"/>
      <c r="I196" s="235"/>
      <c r="J196" s="432"/>
      <c r="K196" s="235">
        <v>6.57</v>
      </c>
      <c r="L196" s="236"/>
      <c r="M196" s="236"/>
      <c r="N196" s="273">
        <f t="shared" ref="N196:N198" si="116">E196+H196+I196+K196+L196+M196</f>
        <v>6.57</v>
      </c>
    </row>
    <row r="197" spans="1:14" s="32" customFormat="1" ht="21.75" customHeight="1" x14ac:dyDescent="0.25">
      <c r="A197" s="435"/>
      <c r="B197" s="426"/>
      <c r="C197" s="466"/>
      <c r="D197" s="233" t="s">
        <v>10</v>
      </c>
      <c r="E197" s="234"/>
      <c r="F197" s="234"/>
      <c r="G197" s="234"/>
      <c r="H197" s="235"/>
      <c r="I197" s="235"/>
      <c r="J197" s="432"/>
      <c r="K197" s="235">
        <v>0</v>
      </c>
      <c r="L197" s="236"/>
      <c r="M197" s="236"/>
      <c r="N197" s="273">
        <f t="shared" si="116"/>
        <v>0</v>
      </c>
    </row>
    <row r="198" spans="1:14" s="32" customFormat="1" ht="21.75" customHeight="1" x14ac:dyDescent="0.25">
      <c r="A198" s="460"/>
      <c r="B198" s="427"/>
      <c r="C198" s="467"/>
      <c r="D198" s="237" t="s">
        <v>11</v>
      </c>
      <c r="E198" s="238"/>
      <c r="F198" s="238"/>
      <c r="G198" s="238"/>
      <c r="H198" s="239"/>
      <c r="I198" s="239"/>
      <c r="J198" s="433"/>
      <c r="K198" s="239">
        <v>0.13</v>
      </c>
      <c r="L198" s="236"/>
      <c r="M198" s="236"/>
      <c r="N198" s="88">
        <f t="shared" si="116"/>
        <v>0.13</v>
      </c>
    </row>
    <row r="199" spans="1:14" s="37" customFormat="1" ht="21.75" customHeight="1" x14ac:dyDescent="0.25">
      <c r="A199" s="434" t="s">
        <v>145</v>
      </c>
      <c r="B199" s="425" t="s">
        <v>169</v>
      </c>
      <c r="C199" s="465"/>
      <c r="D199" s="232" t="s">
        <v>17</v>
      </c>
      <c r="E199" s="78">
        <f t="shared" ref="E199:I199" si="117">SUM(E200:E202)</f>
        <v>0</v>
      </c>
      <c r="F199" s="78">
        <f t="shared" si="117"/>
        <v>0</v>
      </c>
      <c r="G199" s="78">
        <f t="shared" si="117"/>
        <v>0</v>
      </c>
      <c r="H199" s="78">
        <f t="shared" si="117"/>
        <v>0</v>
      </c>
      <c r="I199" s="78">
        <f t="shared" si="117"/>
        <v>0</v>
      </c>
      <c r="J199" s="431"/>
      <c r="K199" s="78">
        <f t="shared" ref="K199:M199" si="118">SUM(K200:K202)</f>
        <v>1.85</v>
      </c>
      <c r="L199" s="78">
        <f t="shared" si="118"/>
        <v>0</v>
      </c>
      <c r="M199" s="78">
        <f t="shared" si="118"/>
        <v>0</v>
      </c>
      <c r="N199" s="88">
        <f>E199+H199+I199+K199+L199+M199</f>
        <v>1.85</v>
      </c>
    </row>
    <row r="200" spans="1:14" s="32" customFormat="1" ht="21.75" customHeight="1" x14ac:dyDescent="0.25">
      <c r="A200" s="435"/>
      <c r="B200" s="426"/>
      <c r="C200" s="466"/>
      <c r="D200" s="233" t="s">
        <v>18</v>
      </c>
      <c r="E200" s="234"/>
      <c r="F200" s="234"/>
      <c r="G200" s="234"/>
      <c r="H200" s="235"/>
      <c r="I200" s="235"/>
      <c r="J200" s="432"/>
      <c r="K200" s="236">
        <v>1.81</v>
      </c>
      <c r="L200" s="236"/>
      <c r="M200" s="236"/>
      <c r="N200" s="273">
        <f t="shared" ref="N200:N202" si="119">E200+H200+I200+K200+L200+M200</f>
        <v>1.81</v>
      </c>
    </row>
    <row r="201" spans="1:14" s="32" customFormat="1" ht="21.75" customHeight="1" x14ac:dyDescent="0.25">
      <c r="A201" s="435"/>
      <c r="B201" s="426"/>
      <c r="C201" s="466"/>
      <c r="D201" s="233" t="s">
        <v>10</v>
      </c>
      <c r="E201" s="234"/>
      <c r="F201" s="234"/>
      <c r="G201" s="234"/>
      <c r="H201" s="235"/>
      <c r="I201" s="235"/>
      <c r="J201" s="432"/>
      <c r="K201" s="236">
        <v>0</v>
      </c>
      <c r="L201" s="236"/>
      <c r="M201" s="236"/>
      <c r="N201" s="273">
        <f t="shared" si="119"/>
        <v>0</v>
      </c>
    </row>
    <row r="202" spans="1:14" s="32" customFormat="1" ht="21.75" customHeight="1" x14ac:dyDescent="0.25">
      <c r="A202" s="460"/>
      <c r="B202" s="427"/>
      <c r="C202" s="467"/>
      <c r="D202" s="237" t="s">
        <v>11</v>
      </c>
      <c r="E202" s="238"/>
      <c r="F202" s="238"/>
      <c r="G202" s="238"/>
      <c r="H202" s="239"/>
      <c r="I202" s="239"/>
      <c r="J202" s="433"/>
      <c r="K202" s="239">
        <v>0.04</v>
      </c>
      <c r="L202" s="236"/>
      <c r="M202" s="236"/>
      <c r="N202" s="88">
        <f t="shared" si="119"/>
        <v>0.04</v>
      </c>
    </row>
    <row r="203" spans="1:14" s="37" customFormat="1" ht="21.75" customHeight="1" x14ac:dyDescent="0.25">
      <c r="A203" s="434" t="s">
        <v>146</v>
      </c>
      <c r="B203" s="425" t="s">
        <v>170</v>
      </c>
      <c r="C203" s="465"/>
      <c r="D203" s="232" t="s">
        <v>17</v>
      </c>
      <c r="E203" s="78">
        <f t="shared" ref="E203:I203" si="120">SUM(E204:E206)</f>
        <v>0</v>
      </c>
      <c r="F203" s="78">
        <f t="shared" si="120"/>
        <v>0</v>
      </c>
      <c r="G203" s="78">
        <f t="shared" si="120"/>
        <v>0</v>
      </c>
      <c r="H203" s="78">
        <f t="shared" si="120"/>
        <v>0</v>
      </c>
      <c r="I203" s="78">
        <f t="shared" si="120"/>
        <v>0</v>
      </c>
      <c r="J203" s="431"/>
      <c r="K203" s="78">
        <f t="shared" ref="K203:M203" si="121">SUM(K204:K206)</f>
        <v>0</v>
      </c>
      <c r="L203" s="78">
        <f t="shared" si="121"/>
        <v>1.85</v>
      </c>
      <c r="M203" s="78">
        <f t="shared" si="121"/>
        <v>0</v>
      </c>
      <c r="N203" s="88">
        <f>E203+H203+I203+K203+L203+M203</f>
        <v>1.85</v>
      </c>
    </row>
    <row r="204" spans="1:14" s="32" customFormat="1" ht="21.75" customHeight="1" x14ac:dyDescent="0.25">
      <c r="A204" s="435"/>
      <c r="B204" s="426"/>
      <c r="C204" s="466"/>
      <c r="D204" s="233" t="s">
        <v>18</v>
      </c>
      <c r="E204" s="234"/>
      <c r="F204" s="234"/>
      <c r="G204" s="234"/>
      <c r="H204" s="235"/>
      <c r="I204" s="235"/>
      <c r="J204" s="432"/>
      <c r="K204" s="236"/>
      <c r="L204" s="236">
        <v>1.81</v>
      </c>
      <c r="M204" s="236"/>
      <c r="N204" s="273">
        <f t="shared" ref="N204:N206" si="122">E204+H204+I204+K204+L204+M204</f>
        <v>1.81</v>
      </c>
    </row>
    <row r="205" spans="1:14" s="32" customFormat="1" ht="21.75" customHeight="1" x14ac:dyDescent="0.25">
      <c r="A205" s="435"/>
      <c r="B205" s="426"/>
      <c r="C205" s="466"/>
      <c r="D205" s="233" t="s">
        <v>10</v>
      </c>
      <c r="E205" s="234"/>
      <c r="F205" s="234"/>
      <c r="G205" s="234"/>
      <c r="H205" s="235"/>
      <c r="I205" s="235"/>
      <c r="J205" s="432"/>
      <c r="K205" s="236"/>
      <c r="L205" s="236">
        <v>0</v>
      </c>
      <c r="M205" s="236"/>
      <c r="N205" s="273">
        <f t="shared" si="122"/>
        <v>0</v>
      </c>
    </row>
    <row r="206" spans="1:14" s="32" customFormat="1" ht="21.75" customHeight="1" x14ac:dyDescent="0.25">
      <c r="A206" s="460"/>
      <c r="B206" s="427"/>
      <c r="C206" s="467"/>
      <c r="D206" s="237" t="s">
        <v>11</v>
      </c>
      <c r="E206" s="238"/>
      <c r="F206" s="238"/>
      <c r="G206" s="238"/>
      <c r="H206" s="239"/>
      <c r="I206" s="239"/>
      <c r="J206" s="433"/>
      <c r="K206" s="236"/>
      <c r="L206" s="235">
        <v>0.04</v>
      </c>
      <c r="M206" s="236"/>
      <c r="N206" s="88">
        <f t="shared" si="122"/>
        <v>0.04</v>
      </c>
    </row>
    <row r="207" spans="1:14" s="37" customFormat="1" ht="21.75" customHeight="1" x14ac:dyDescent="0.25">
      <c r="A207" s="434" t="s">
        <v>147</v>
      </c>
      <c r="B207" s="425" t="s">
        <v>171</v>
      </c>
      <c r="C207" s="465"/>
      <c r="D207" s="232" t="s">
        <v>17</v>
      </c>
      <c r="E207" s="78">
        <f t="shared" ref="E207:I207" si="123">SUM(E208:E210)</f>
        <v>0</v>
      </c>
      <c r="F207" s="78">
        <f t="shared" si="123"/>
        <v>0</v>
      </c>
      <c r="G207" s="78">
        <f t="shared" si="123"/>
        <v>0</v>
      </c>
      <c r="H207" s="78">
        <f t="shared" si="123"/>
        <v>0</v>
      </c>
      <c r="I207" s="78">
        <f t="shared" si="123"/>
        <v>0</v>
      </c>
      <c r="J207" s="431"/>
      <c r="K207" s="78">
        <f t="shared" ref="K207:M207" si="124">SUM(K208:K210)</f>
        <v>0</v>
      </c>
      <c r="L207" s="78">
        <f t="shared" si="124"/>
        <v>6.7</v>
      </c>
      <c r="M207" s="78">
        <f t="shared" si="124"/>
        <v>0</v>
      </c>
      <c r="N207" s="88">
        <f>E207+H207+I207+K207+L207+M207</f>
        <v>6.7</v>
      </c>
    </row>
    <row r="208" spans="1:14" s="32" customFormat="1" ht="21.75" customHeight="1" x14ac:dyDescent="0.25">
      <c r="A208" s="435"/>
      <c r="B208" s="426"/>
      <c r="C208" s="466"/>
      <c r="D208" s="233" t="s">
        <v>18</v>
      </c>
      <c r="E208" s="234"/>
      <c r="F208" s="234"/>
      <c r="G208" s="234"/>
      <c r="H208" s="235"/>
      <c r="I208" s="235"/>
      <c r="J208" s="432"/>
      <c r="K208" s="236"/>
      <c r="L208" s="235">
        <v>6.57</v>
      </c>
      <c r="M208" s="236"/>
      <c r="N208" s="273">
        <f t="shared" ref="N208:N210" si="125">E208+H208+I208+K208+L208+M208</f>
        <v>6.57</v>
      </c>
    </row>
    <row r="209" spans="1:14" s="32" customFormat="1" ht="21.75" customHeight="1" x14ac:dyDescent="0.25">
      <c r="A209" s="435"/>
      <c r="B209" s="426"/>
      <c r="C209" s="466"/>
      <c r="D209" s="233" t="s">
        <v>10</v>
      </c>
      <c r="E209" s="234"/>
      <c r="F209" s="234"/>
      <c r="G209" s="234"/>
      <c r="H209" s="235"/>
      <c r="I209" s="235"/>
      <c r="J209" s="432"/>
      <c r="K209" s="236"/>
      <c r="L209" s="235">
        <v>0</v>
      </c>
      <c r="M209" s="236"/>
      <c r="N209" s="273">
        <f t="shared" si="125"/>
        <v>0</v>
      </c>
    </row>
    <row r="210" spans="1:14" s="32" customFormat="1" ht="21.75" customHeight="1" x14ac:dyDescent="0.25">
      <c r="A210" s="460"/>
      <c r="B210" s="427"/>
      <c r="C210" s="467"/>
      <c r="D210" s="237" t="s">
        <v>11</v>
      </c>
      <c r="E210" s="238"/>
      <c r="F210" s="238"/>
      <c r="G210" s="238"/>
      <c r="H210" s="239"/>
      <c r="I210" s="239"/>
      <c r="J210" s="433"/>
      <c r="K210" s="236"/>
      <c r="L210" s="235">
        <v>0.13</v>
      </c>
      <c r="M210" s="236"/>
      <c r="N210" s="88">
        <f t="shared" si="125"/>
        <v>0.13</v>
      </c>
    </row>
    <row r="211" spans="1:14" s="37" customFormat="1" ht="21.75" customHeight="1" x14ac:dyDescent="0.25">
      <c r="A211" s="434" t="s">
        <v>148</v>
      </c>
      <c r="B211" s="425" t="s">
        <v>172</v>
      </c>
      <c r="C211" s="465"/>
      <c r="D211" s="232" t="s">
        <v>17</v>
      </c>
      <c r="E211" s="78">
        <f t="shared" ref="E211:I211" si="126">SUM(E212:E214)</f>
        <v>0</v>
      </c>
      <c r="F211" s="78">
        <f t="shared" si="126"/>
        <v>0</v>
      </c>
      <c r="G211" s="78">
        <f t="shared" si="126"/>
        <v>0</v>
      </c>
      <c r="H211" s="78">
        <f t="shared" si="126"/>
        <v>0</v>
      </c>
      <c r="I211" s="78">
        <f t="shared" si="126"/>
        <v>0</v>
      </c>
      <c r="J211" s="431"/>
      <c r="K211" s="78">
        <f t="shared" ref="K211:M211" si="127">SUM(K212:K214)</f>
        <v>0</v>
      </c>
      <c r="L211" s="78">
        <f t="shared" si="127"/>
        <v>6.7</v>
      </c>
      <c r="M211" s="78">
        <f t="shared" si="127"/>
        <v>0</v>
      </c>
      <c r="N211" s="88">
        <f>E211+H211+I211+K211+L211+M211</f>
        <v>6.7</v>
      </c>
    </row>
    <row r="212" spans="1:14" s="32" customFormat="1" ht="21.75" customHeight="1" x14ac:dyDescent="0.25">
      <c r="A212" s="435"/>
      <c r="B212" s="426"/>
      <c r="C212" s="466"/>
      <c r="D212" s="233" t="s">
        <v>18</v>
      </c>
      <c r="E212" s="234"/>
      <c r="F212" s="234"/>
      <c r="G212" s="234"/>
      <c r="H212" s="235"/>
      <c r="I212" s="235"/>
      <c r="J212" s="432"/>
      <c r="K212" s="236"/>
      <c r="L212" s="235">
        <v>6.57</v>
      </c>
      <c r="M212" s="236"/>
      <c r="N212" s="273">
        <f t="shared" ref="N212:N214" si="128">E212+H212+I212+K212+L212+M212</f>
        <v>6.57</v>
      </c>
    </row>
    <row r="213" spans="1:14" s="32" customFormat="1" ht="21.75" customHeight="1" x14ac:dyDescent="0.25">
      <c r="A213" s="435"/>
      <c r="B213" s="426"/>
      <c r="C213" s="466"/>
      <c r="D213" s="233" t="s">
        <v>10</v>
      </c>
      <c r="E213" s="234"/>
      <c r="F213" s="234"/>
      <c r="G213" s="234"/>
      <c r="H213" s="235"/>
      <c r="I213" s="235"/>
      <c r="J213" s="432"/>
      <c r="K213" s="236"/>
      <c r="L213" s="235">
        <v>0</v>
      </c>
      <c r="M213" s="236"/>
      <c r="N213" s="273">
        <f t="shared" si="128"/>
        <v>0</v>
      </c>
    </row>
    <row r="214" spans="1:14" s="32" customFormat="1" ht="21.75" customHeight="1" x14ac:dyDescent="0.25">
      <c r="A214" s="460"/>
      <c r="B214" s="427"/>
      <c r="C214" s="467"/>
      <c r="D214" s="237" t="s">
        <v>11</v>
      </c>
      <c r="E214" s="238"/>
      <c r="F214" s="238"/>
      <c r="G214" s="238"/>
      <c r="H214" s="239"/>
      <c r="I214" s="239"/>
      <c r="J214" s="433"/>
      <c r="K214" s="236"/>
      <c r="L214" s="235">
        <v>0.13</v>
      </c>
      <c r="M214" s="236"/>
      <c r="N214" s="88">
        <f t="shared" si="128"/>
        <v>0.13</v>
      </c>
    </row>
    <row r="215" spans="1:14" s="37" customFormat="1" ht="21.75" customHeight="1" x14ac:dyDescent="0.25">
      <c r="A215" s="434" t="s">
        <v>149</v>
      </c>
      <c r="B215" s="425" t="s">
        <v>188</v>
      </c>
      <c r="C215" s="465"/>
      <c r="D215" s="232" t="s">
        <v>17</v>
      </c>
      <c r="E215" s="78">
        <f t="shared" ref="E215:I215" si="129">SUM(E216:E218)</f>
        <v>0</v>
      </c>
      <c r="F215" s="78">
        <f t="shared" si="129"/>
        <v>0</v>
      </c>
      <c r="G215" s="78">
        <f t="shared" si="129"/>
        <v>0</v>
      </c>
      <c r="H215" s="78">
        <f t="shared" si="129"/>
        <v>0</v>
      </c>
      <c r="I215" s="78">
        <f t="shared" si="129"/>
        <v>0</v>
      </c>
      <c r="J215" s="431"/>
      <c r="K215" s="78">
        <f t="shared" ref="K215:M215" si="130">SUM(K216:K218)</f>
        <v>0</v>
      </c>
      <c r="L215" s="78">
        <f t="shared" si="130"/>
        <v>0</v>
      </c>
      <c r="M215" s="78">
        <f t="shared" si="130"/>
        <v>6.7</v>
      </c>
      <c r="N215" s="88">
        <f>E215+H215+I215+K215+L215+M215</f>
        <v>6.7</v>
      </c>
    </row>
    <row r="216" spans="1:14" s="32" customFormat="1" ht="21.75" customHeight="1" x14ac:dyDescent="0.25">
      <c r="A216" s="435"/>
      <c r="B216" s="426"/>
      <c r="C216" s="466"/>
      <c r="D216" s="233" t="s">
        <v>18</v>
      </c>
      <c r="E216" s="234"/>
      <c r="F216" s="234"/>
      <c r="G216" s="234"/>
      <c r="H216" s="235"/>
      <c r="I216" s="235"/>
      <c r="J216" s="432"/>
      <c r="K216" s="236"/>
      <c r="L216" s="236"/>
      <c r="M216" s="235">
        <v>6.57</v>
      </c>
      <c r="N216" s="273">
        <f t="shared" ref="N216:N218" si="131">E216+H216+I216+K216+L216+M216</f>
        <v>6.57</v>
      </c>
    </row>
    <row r="217" spans="1:14" s="32" customFormat="1" ht="21.75" customHeight="1" x14ac:dyDescent="0.25">
      <c r="A217" s="435"/>
      <c r="B217" s="426"/>
      <c r="C217" s="466"/>
      <c r="D217" s="233" t="s">
        <v>10</v>
      </c>
      <c r="E217" s="234"/>
      <c r="F217" s="234"/>
      <c r="G217" s="234"/>
      <c r="H217" s="235"/>
      <c r="I217" s="235"/>
      <c r="J217" s="432"/>
      <c r="K217" s="236"/>
      <c r="L217" s="236"/>
      <c r="M217" s="235">
        <v>0</v>
      </c>
      <c r="N217" s="273">
        <f t="shared" si="131"/>
        <v>0</v>
      </c>
    </row>
    <row r="218" spans="1:14" s="32" customFormat="1" ht="21.75" customHeight="1" x14ac:dyDescent="0.25">
      <c r="A218" s="460"/>
      <c r="B218" s="427"/>
      <c r="C218" s="467"/>
      <c r="D218" s="237" t="s">
        <v>11</v>
      </c>
      <c r="E218" s="238"/>
      <c r="F218" s="238"/>
      <c r="G218" s="238"/>
      <c r="H218" s="239"/>
      <c r="I218" s="239"/>
      <c r="J218" s="433"/>
      <c r="K218" s="236"/>
      <c r="L218" s="236"/>
      <c r="M218" s="235">
        <v>0.13</v>
      </c>
      <c r="N218" s="88">
        <f t="shared" si="131"/>
        <v>0.13</v>
      </c>
    </row>
    <row r="219" spans="1:14" s="37" customFormat="1" ht="21.75" customHeight="1" x14ac:dyDescent="0.25">
      <c r="A219" s="434" t="s">
        <v>150</v>
      </c>
      <c r="B219" s="425" t="s">
        <v>189</v>
      </c>
      <c r="C219" s="465"/>
      <c r="D219" s="232" t="s">
        <v>17</v>
      </c>
      <c r="E219" s="78">
        <f t="shared" ref="E219:I219" si="132">SUM(E220:E222)</f>
        <v>0</v>
      </c>
      <c r="F219" s="78">
        <f t="shared" si="132"/>
        <v>0</v>
      </c>
      <c r="G219" s="78">
        <f t="shared" si="132"/>
        <v>0</v>
      </c>
      <c r="H219" s="78">
        <f t="shared" si="132"/>
        <v>0</v>
      </c>
      <c r="I219" s="78">
        <f t="shared" si="132"/>
        <v>0</v>
      </c>
      <c r="J219" s="431"/>
      <c r="K219" s="78">
        <f t="shared" ref="K219:M219" si="133">SUM(K220:K222)</f>
        <v>0</v>
      </c>
      <c r="L219" s="78">
        <f t="shared" si="133"/>
        <v>0</v>
      </c>
      <c r="M219" s="78">
        <f t="shared" si="133"/>
        <v>6.7</v>
      </c>
      <c r="N219" s="88">
        <f>E219+H219+I219+K219+L219+M219</f>
        <v>6.7</v>
      </c>
    </row>
    <row r="220" spans="1:14" s="32" customFormat="1" ht="21.75" customHeight="1" x14ac:dyDescent="0.25">
      <c r="A220" s="435"/>
      <c r="B220" s="426"/>
      <c r="C220" s="466"/>
      <c r="D220" s="233" t="s">
        <v>18</v>
      </c>
      <c r="E220" s="234"/>
      <c r="F220" s="234"/>
      <c r="G220" s="234"/>
      <c r="H220" s="235"/>
      <c r="I220" s="235"/>
      <c r="J220" s="432"/>
      <c r="K220" s="236"/>
      <c r="L220" s="236"/>
      <c r="M220" s="235">
        <v>6.57</v>
      </c>
      <c r="N220" s="273">
        <f t="shared" ref="N220:N222" si="134">E220+H220+I220+K220+L220+M220</f>
        <v>6.57</v>
      </c>
    </row>
    <row r="221" spans="1:14" s="32" customFormat="1" ht="21.75" customHeight="1" x14ac:dyDescent="0.25">
      <c r="A221" s="435"/>
      <c r="B221" s="426"/>
      <c r="C221" s="466"/>
      <c r="D221" s="233" t="s">
        <v>10</v>
      </c>
      <c r="E221" s="234"/>
      <c r="F221" s="234"/>
      <c r="G221" s="234"/>
      <c r="H221" s="235"/>
      <c r="I221" s="235"/>
      <c r="J221" s="432"/>
      <c r="K221" s="236"/>
      <c r="L221" s="236"/>
      <c r="M221" s="235">
        <v>0</v>
      </c>
      <c r="N221" s="273">
        <f t="shared" si="134"/>
        <v>0</v>
      </c>
    </row>
    <row r="222" spans="1:14" s="32" customFormat="1" ht="21.75" customHeight="1" x14ac:dyDescent="0.25">
      <c r="A222" s="460"/>
      <c r="B222" s="427"/>
      <c r="C222" s="467"/>
      <c r="D222" s="237" t="s">
        <v>11</v>
      </c>
      <c r="E222" s="238"/>
      <c r="F222" s="238"/>
      <c r="G222" s="238"/>
      <c r="H222" s="239"/>
      <c r="I222" s="239"/>
      <c r="J222" s="433"/>
      <c r="K222" s="236"/>
      <c r="L222" s="236"/>
      <c r="M222" s="235">
        <v>0.13</v>
      </c>
      <c r="N222" s="88">
        <f t="shared" si="134"/>
        <v>0.13</v>
      </c>
    </row>
    <row r="223" spans="1:14" s="37" customFormat="1" ht="21.75" customHeight="1" x14ac:dyDescent="0.25">
      <c r="A223" s="434" t="s">
        <v>151</v>
      </c>
      <c r="B223" s="425" t="s">
        <v>173</v>
      </c>
      <c r="C223" s="465"/>
      <c r="D223" s="232" t="s">
        <v>17</v>
      </c>
      <c r="E223" s="78">
        <f t="shared" ref="E223:I223" si="135">SUM(E224:E226)</f>
        <v>2.3200000000000003</v>
      </c>
      <c r="F223" s="78">
        <f t="shared" si="135"/>
        <v>0</v>
      </c>
      <c r="G223" s="78">
        <f t="shared" si="135"/>
        <v>0.71</v>
      </c>
      <c r="H223" s="78">
        <f t="shared" si="135"/>
        <v>0</v>
      </c>
      <c r="I223" s="78">
        <f t="shared" si="135"/>
        <v>0</v>
      </c>
      <c r="J223" s="431" t="s">
        <v>187</v>
      </c>
      <c r="K223" s="78">
        <f t="shared" ref="K223:M223" si="136">SUM(K224:K226)</f>
        <v>0</v>
      </c>
      <c r="L223" s="78">
        <f t="shared" si="136"/>
        <v>0</v>
      </c>
      <c r="M223" s="78">
        <f t="shared" si="136"/>
        <v>0</v>
      </c>
      <c r="N223" s="88">
        <f>E223+H223+I223+K223+L223+M223</f>
        <v>2.3200000000000003</v>
      </c>
    </row>
    <row r="224" spans="1:14" s="32" customFormat="1" ht="21.75" customHeight="1" x14ac:dyDescent="0.25">
      <c r="A224" s="435"/>
      <c r="B224" s="426"/>
      <c r="C224" s="466"/>
      <c r="D224" s="233" t="s">
        <v>18</v>
      </c>
      <c r="E224" s="234"/>
      <c r="F224" s="234"/>
      <c r="G224" s="234"/>
      <c r="H224" s="235"/>
      <c r="I224" s="235"/>
      <c r="J224" s="432"/>
      <c r="K224" s="236"/>
      <c r="L224" s="236"/>
      <c r="M224" s="236"/>
      <c r="N224" s="273">
        <f t="shared" ref="N224:N226" si="137">E224+H224+I224+K224+L224+M224</f>
        <v>0</v>
      </c>
    </row>
    <row r="225" spans="1:14" s="32" customFormat="1" ht="21.75" customHeight="1" x14ac:dyDescent="0.25">
      <c r="A225" s="435"/>
      <c r="B225" s="426"/>
      <c r="C225" s="466"/>
      <c r="D225" s="233" t="s">
        <v>10</v>
      </c>
      <c r="E225" s="234">
        <v>2.2000000000000002</v>
      </c>
      <c r="F225" s="234"/>
      <c r="G225" s="234">
        <v>0.59</v>
      </c>
      <c r="H225" s="235"/>
      <c r="I225" s="235"/>
      <c r="J225" s="432"/>
      <c r="K225" s="236"/>
      <c r="L225" s="236"/>
      <c r="M225" s="236"/>
      <c r="N225" s="273">
        <f t="shared" si="137"/>
        <v>2.2000000000000002</v>
      </c>
    </row>
    <row r="226" spans="1:14" s="32" customFormat="1" ht="21.75" customHeight="1" x14ac:dyDescent="0.25">
      <c r="A226" s="460"/>
      <c r="B226" s="427"/>
      <c r="C226" s="467"/>
      <c r="D226" s="237" t="s">
        <v>11</v>
      </c>
      <c r="E226" s="238">
        <v>0.12</v>
      </c>
      <c r="F226" s="238"/>
      <c r="G226" s="238">
        <v>0.12</v>
      </c>
      <c r="H226" s="239"/>
      <c r="I226" s="239"/>
      <c r="J226" s="433"/>
      <c r="K226" s="236"/>
      <c r="L226" s="236"/>
      <c r="M226" s="236"/>
      <c r="N226" s="88">
        <f t="shared" si="137"/>
        <v>0.12</v>
      </c>
    </row>
    <row r="227" spans="1:14" s="38" customFormat="1" ht="40.5" x14ac:dyDescent="0.25">
      <c r="A227" s="535">
        <v>1</v>
      </c>
      <c r="B227" s="77" t="s">
        <v>52</v>
      </c>
      <c r="C227" s="538"/>
      <c r="D227" s="55" t="s">
        <v>9</v>
      </c>
      <c r="E227" s="251">
        <f>E228+E229+E230</f>
        <v>61.57</v>
      </c>
      <c r="F227" s="251">
        <f t="shared" ref="F227:N227" si="138">F228+F229+F230</f>
        <v>54.32</v>
      </c>
      <c r="G227" s="251">
        <f t="shared" si="138"/>
        <v>18.88</v>
      </c>
      <c r="H227" s="251">
        <f t="shared" si="138"/>
        <v>659.21</v>
      </c>
      <c r="I227" s="251">
        <f t="shared" si="138"/>
        <v>443.25399999999996</v>
      </c>
      <c r="J227" s="490"/>
      <c r="K227" s="251">
        <f t="shared" si="138"/>
        <v>15.250000000000002</v>
      </c>
      <c r="L227" s="251">
        <f t="shared" si="138"/>
        <v>15.250000000000002</v>
      </c>
      <c r="M227" s="251">
        <f t="shared" si="138"/>
        <v>13.4</v>
      </c>
      <c r="N227" s="252">
        <f t="shared" si="138"/>
        <v>1207.934</v>
      </c>
    </row>
    <row r="228" spans="1:14" s="51" customFormat="1" ht="21" customHeight="1" x14ac:dyDescent="0.25">
      <c r="A228" s="536"/>
      <c r="B228" s="493" t="str">
        <f>F15</f>
        <v>ДЕМОГРАФИЯ</v>
      </c>
      <c r="C228" s="539"/>
      <c r="D228" s="56" t="s">
        <v>18</v>
      </c>
      <c r="E228" s="253">
        <f>E21+E28+E35+E42+E50+E57+E64+E68+E72+E80+E87+E94+E101+E108+E112+E116+E120+E124+E128+E132+E136+E140+E144+E148+E152+E156+E160+E164+E168+E172+E176+E180+E184+E188+E192+E196+E200+E204+E208+E212+E216+E220+E224</f>
        <v>0</v>
      </c>
      <c r="F228" s="253">
        <f t="shared" ref="F228:I230" si="139">F21+F28+F35+F42+F50+F57+F64+F68+F72+F80+F87+F94+F101+F108+F112+F116+F120+F124+F128+F132+F136+F140+F144+F148+F152+F156+F160+F164+F168+F172+F176+F180+F184+F188+F192+F196+F200+F204+F208+F212+F216+F220+F224</f>
        <v>0</v>
      </c>
      <c r="G228" s="253">
        <f t="shared" si="139"/>
        <v>0</v>
      </c>
      <c r="H228" s="253">
        <f t="shared" si="139"/>
        <v>400.25999999999993</v>
      </c>
      <c r="I228" s="253">
        <f t="shared" si="139"/>
        <v>290.22999999999996</v>
      </c>
      <c r="J228" s="519"/>
      <c r="K228" s="253">
        <f t="shared" ref="K228:M228" si="140">K21+K28+K35+K42+K50+K57+K64+K68+K72+K80+K87+K94+K101+K108+K112+K116+K120+K124+K128+K132+K136+K140+K144+K148+K152+K156+K160+K164+K168+K172+K176+K180+K184+K188+K192+K196+K200+K204+K208+K212+K216+K220+K224</f>
        <v>14.950000000000001</v>
      </c>
      <c r="L228" s="253">
        <f t="shared" si="140"/>
        <v>14.950000000000001</v>
      </c>
      <c r="M228" s="253">
        <f t="shared" si="140"/>
        <v>13.14</v>
      </c>
      <c r="N228" s="257">
        <f t="shared" ref="N228:N230" si="141">E228+H228+I228+K228+L228+M228</f>
        <v>733.53</v>
      </c>
    </row>
    <row r="229" spans="1:14" s="51" customFormat="1" ht="28.5" customHeight="1" x14ac:dyDescent="0.25">
      <c r="A229" s="536"/>
      <c r="B229" s="493"/>
      <c r="C229" s="539"/>
      <c r="D229" s="56" t="s">
        <v>10</v>
      </c>
      <c r="E229" s="253">
        <f>E22+E29+E36+E43+E51+E58+E65+E69+E73+E81+E88+E95+E102+E109+E113+E117+E121+E125+E129+E133+E137+E141+E145+E149+E153+E157+E161+E165+E169+E173+E177+E181+E185+E189+E193+E197+E201+E205+E209+E213+E217+E221+E225</f>
        <v>38.270000000000003</v>
      </c>
      <c r="F229" s="253">
        <f t="shared" si="139"/>
        <v>32.21</v>
      </c>
      <c r="G229" s="253">
        <f t="shared" si="139"/>
        <v>12.59</v>
      </c>
      <c r="H229" s="253">
        <f t="shared" si="139"/>
        <v>255.74</v>
      </c>
      <c r="I229" s="253">
        <f t="shared" si="139"/>
        <v>150.98000000000002</v>
      </c>
      <c r="J229" s="519"/>
      <c r="K229" s="253">
        <f t="shared" ref="K229:M229" si="142">K22+K29+K36+K43+K51+K58+K65+K69+K73+K81+K88+K95+K102+K109+K113+K117+K121+K125+K129+K133+K137+K141+K145+K149+K153+K157+K161+K165+K169+K173+K177+K181+K185+K189+K193+K197+K201+K205+K209+K213+K217+K221+K225</f>
        <v>0</v>
      </c>
      <c r="L229" s="253">
        <f t="shared" si="142"/>
        <v>0</v>
      </c>
      <c r="M229" s="253">
        <f t="shared" si="142"/>
        <v>0</v>
      </c>
      <c r="N229" s="257">
        <f t="shared" si="141"/>
        <v>444.99</v>
      </c>
    </row>
    <row r="230" spans="1:14" s="38" customFormat="1" ht="21" customHeight="1" thickBot="1" x14ac:dyDescent="0.3">
      <c r="A230" s="537"/>
      <c r="B230" s="521"/>
      <c r="C230" s="540"/>
      <c r="D230" s="98" t="s">
        <v>11</v>
      </c>
      <c r="E230" s="340">
        <f>E23+E30+E37+E44+E52+E59+E66+E70+E74+E82+E89+E96+E103+E110+E114+E118+E122+E126+E130+E134+E138+E142+E146+E150+E154+E158+E162+E166+E170+E174+E178+E182+E186+E190+E194+E198+E202+E206+E210+E214+E218+E222+E226</f>
        <v>23.299999999999997</v>
      </c>
      <c r="F230" s="340">
        <f t="shared" si="139"/>
        <v>22.11</v>
      </c>
      <c r="G230" s="340">
        <f t="shared" si="139"/>
        <v>6.29</v>
      </c>
      <c r="H230" s="340">
        <f t="shared" si="139"/>
        <v>3.2099999999999991</v>
      </c>
      <c r="I230" s="340">
        <f t="shared" si="139"/>
        <v>2.044</v>
      </c>
      <c r="J230" s="520"/>
      <c r="K230" s="340">
        <f t="shared" ref="K230:M230" si="143">K23+K30+K37+K44+K52+K59+K66+K70+K74+K82+K89+K96+K103+K110+K114+K118+K122+K126+K130+K134+K138+K142+K146+K150+K154+K158+K162+K166+K170+K174+K178+K182+K186+K190+K194+K198+K202+K206+K210+K214+K218+K222+K226</f>
        <v>0.3</v>
      </c>
      <c r="L230" s="340">
        <f t="shared" si="143"/>
        <v>0.30000000000000004</v>
      </c>
      <c r="M230" s="340">
        <f t="shared" si="143"/>
        <v>0.26</v>
      </c>
      <c r="N230" s="258">
        <f t="shared" si="141"/>
        <v>29.414000000000001</v>
      </c>
    </row>
    <row r="231" spans="1:14" s="38" customFormat="1" ht="53.25" customHeight="1" thickBot="1" x14ac:dyDescent="0.3">
      <c r="A231" s="73"/>
      <c r="B231" s="74"/>
      <c r="C231" s="74"/>
      <c r="D231" s="74"/>
      <c r="E231" s="104" t="s">
        <v>84</v>
      </c>
      <c r="F231" s="103" t="s">
        <v>54</v>
      </c>
      <c r="G231" s="105"/>
      <c r="H231" s="74"/>
      <c r="I231" s="74"/>
      <c r="J231" s="74"/>
      <c r="K231" s="74"/>
      <c r="L231" s="74"/>
      <c r="M231" s="74"/>
      <c r="N231" s="75"/>
    </row>
    <row r="232" spans="1:14" s="38" customFormat="1" ht="53.25" customHeight="1" thickBot="1" x14ac:dyDescent="0.3">
      <c r="A232" s="483" t="s">
        <v>75</v>
      </c>
      <c r="B232" s="484"/>
      <c r="C232" s="484"/>
      <c r="D232" s="484"/>
      <c r="E232" s="484"/>
      <c r="F232" s="484"/>
      <c r="G232" s="484"/>
      <c r="H232" s="484"/>
      <c r="I232" s="484"/>
      <c r="J232" s="484"/>
      <c r="K232" s="484"/>
      <c r="L232" s="484"/>
      <c r="M232" s="484"/>
      <c r="N232" s="485"/>
    </row>
    <row r="233" spans="1:14" s="38" customFormat="1" ht="53.25" customHeight="1" x14ac:dyDescent="0.25">
      <c r="A233" s="480" t="s">
        <v>12</v>
      </c>
      <c r="B233" s="202" t="s">
        <v>76</v>
      </c>
      <c r="C233" s="203"/>
      <c r="D233" s="204"/>
      <c r="E233" s="205">
        <v>1300</v>
      </c>
      <c r="F233" s="205"/>
      <c r="G233" s="205"/>
      <c r="H233" s="205"/>
      <c r="I233" s="205"/>
      <c r="J233" s="219"/>
      <c r="K233" s="205"/>
      <c r="L233" s="205"/>
      <c r="M233" s="205"/>
      <c r="N233" s="220"/>
    </row>
    <row r="234" spans="1:14" s="38" customFormat="1" ht="53.25" customHeight="1" x14ac:dyDescent="0.25">
      <c r="A234" s="481"/>
      <c r="B234" s="7" t="s">
        <v>96</v>
      </c>
      <c r="C234" s="191"/>
      <c r="D234" s="192"/>
      <c r="E234" s="206">
        <v>119</v>
      </c>
      <c r="F234" s="193"/>
      <c r="G234" s="193">
        <v>46</v>
      </c>
      <c r="H234" s="193"/>
      <c r="I234" s="193"/>
      <c r="J234" s="221"/>
      <c r="K234" s="193"/>
      <c r="L234" s="193"/>
      <c r="M234" s="193"/>
      <c r="N234" s="222"/>
    </row>
    <row r="235" spans="1:14" s="38" customFormat="1" ht="69.75" x14ac:dyDescent="0.25">
      <c r="A235" s="481" t="s">
        <v>13</v>
      </c>
      <c r="B235" s="194" t="s">
        <v>77</v>
      </c>
      <c r="C235" s="195"/>
      <c r="D235" s="196"/>
      <c r="E235" s="197">
        <v>32358</v>
      </c>
      <c r="F235" s="197"/>
      <c r="G235" s="197"/>
      <c r="H235" s="197"/>
      <c r="I235" s="197"/>
      <c r="J235" s="223"/>
      <c r="K235" s="197"/>
      <c r="L235" s="197"/>
      <c r="M235" s="197"/>
      <c r="N235" s="224"/>
    </row>
    <row r="236" spans="1:14" s="38" customFormat="1" ht="53.25" customHeight="1" x14ac:dyDescent="0.25">
      <c r="A236" s="481"/>
      <c r="B236" s="7" t="s">
        <v>96</v>
      </c>
      <c r="C236" s="191"/>
      <c r="D236" s="192"/>
      <c r="E236" s="206">
        <v>32358</v>
      </c>
      <c r="F236" s="193"/>
      <c r="G236" s="193">
        <v>5020</v>
      </c>
      <c r="H236" s="193"/>
      <c r="I236" s="193"/>
      <c r="J236" s="221"/>
      <c r="K236" s="193"/>
      <c r="L236" s="193"/>
      <c r="M236" s="193"/>
      <c r="N236" s="222"/>
    </row>
    <row r="237" spans="1:14" s="38" customFormat="1" ht="93" x14ac:dyDescent="0.25">
      <c r="A237" s="481" t="s">
        <v>78</v>
      </c>
      <c r="B237" s="194" t="s">
        <v>79</v>
      </c>
      <c r="C237" s="195"/>
      <c r="D237" s="196"/>
      <c r="E237" s="197">
        <v>249</v>
      </c>
      <c r="F237" s="197"/>
      <c r="G237" s="197"/>
      <c r="H237" s="197"/>
      <c r="I237" s="197"/>
      <c r="J237" s="223"/>
      <c r="K237" s="197"/>
      <c r="L237" s="197"/>
      <c r="M237" s="197"/>
      <c r="N237" s="224"/>
    </row>
    <row r="238" spans="1:14" s="38" customFormat="1" ht="53.25" customHeight="1" x14ac:dyDescent="0.25">
      <c r="A238" s="481"/>
      <c r="B238" s="7" t="s">
        <v>96</v>
      </c>
      <c r="C238" s="191"/>
      <c r="D238" s="192"/>
      <c r="E238" s="206">
        <v>14</v>
      </c>
      <c r="F238" s="193"/>
      <c r="G238" s="193">
        <v>-4</v>
      </c>
      <c r="H238" s="193"/>
      <c r="I238" s="193"/>
      <c r="J238" s="221"/>
      <c r="K238" s="193"/>
      <c r="L238" s="193"/>
      <c r="M238" s="193"/>
      <c r="N238" s="222"/>
    </row>
    <row r="239" spans="1:14" s="38" customFormat="1" ht="93" x14ac:dyDescent="0.25">
      <c r="A239" s="481" t="s">
        <v>80</v>
      </c>
      <c r="B239" s="194" t="s">
        <v>81</v>
      </c>
      <c r="C239" s="195"/>
      <c r="D239" s="196"/>
      <c r="E239" s="197">
        <v>258</v>
      </c>
      <c r="F239" s="197"/>
      <c r="G239" s="197"/>
      <c r="H239" s="197"/>
      <c r="I239" s="197"/>
      <c r="J239" s="223"/>
      <c r="K239" s="197"/>
      <c r="L239" s="197"/>
      <c r="M239" s="197"/>
      <c r="N239" s="224"/>
    </row>
    <row r="240" spans="1:14" s="38" customFormat="1" ht="53.25" customHeight="1" thickBot="1" x14ac:dyDescent="0.3">
      <c r="A240" s="482"/>
      <c r="B240" s="198" t="s">
        <v>96</v>
      </c>
      <c r="C240" s="199"/>
      <c r="D240" s="200"/>
      <c r="E240" s="207">
        <v>11</v>
      </c>
      <c r="F240" s="201"/>
      <c r="G240" s="201">
        <v>-4</v>
      </c>
      <c r="H240" s="201"/>
      <c r="I240" s="201"/>
      <c r="J240" s="225"/>
      <c r="K240" s="201"/>
      <c r="L240" s="201"/>
      <c r="M240" s="201"/>
      <c r="N240" s="226"/>
    </row>
    <row r="241" spans="1:14" s="38" customFormat="1" ht="21" hidden="1" thickBot="1" x14ac:dyDescent="0.3">
      <c r="A241" s="496" t="s">
        <v>32</v>
      </c>
      <c r="B241" s="497"/>
      <c r="C241" s="497"/>
      <c r="D241" s="497"/>
      <c r="E241" s="497"/>
      <c r="F241" s="497"/>
      <c r="G241" s="497"/>
      <c r="H241" s="497"/>
      <c r="I241" s="497"/>
      <c r="J241" s="497"/>
      <c r="K241" s="497"/>
      <c r="L241" s="497"/>
      <c r="M241" s="497"/>
      <c r="N241" s="498"/>
    </row>
    <row r="242" spans="1:14" s="38" customFormat="1" ht="39" hidden="1" x14ac:dyDescent="0.25">
      <c r="A242" s="444" t="s">
        <v>12</v>
      </c>
      <c r="B242" s="6" t="s">
        <v>24</v>
      </c>
      <c r="C242" s="83"/>
      <c r="D242" s="84"/>
      <c r="E242" s="83"/>
      <c r="F242" s="83"/>
      <c r="G242" s="83"/>
      <c r="H242" s="83"/>
      <c r="I242" s="83"/>
      <c r="J242" s="85"/>
      <c r="K242" s="86"/>
      <c r="L242" s="86"/>
      <c r="M242" s="86"/>
      <c r="N242" s="87"/>
    </row>
    <row r="243" spans="1:14" s="38" customFormat="1" hidden="1" x14ac:dyDescent="0.25">
      <c r="A243" s="454"/>
      <c r="B243" s="13" t="s">
        <v>96</v>
      </c>
      <c r="C243" s="27"/>
      <c r="D243" s="11"/>
      <c r="E243" s="27"/>
      <c r="F243" s="27"/>
      <c r="G243" s="27"/>
      <c r="H243" s="27"/>
      <c r="I243" s="27"/>
      <c r="J243" s="39"/>
      <c r="K243" s="27"/>
      <c r="L243" s="27"/>
      <c r="M243" s="27"/>
      <c r="N243" s="28"/>
    </row>
    <row r="244" spans="1:14" s="38" customFormat="1" ht="19.5" hidden="1" x14ac:dyDescent="0.25">
      <c r="A244" s="14"/>
      <c r="B244" s="15" t="s">
        <v>14</v>
      </c>
      <c r="C244" s="446" t="s">
        <v>15</v>
      </c>
      <c r="D244" s="447"/>
      <c r="E244" s="447"/>
      <c r="F244" s="447"/>
      <c r="G244" s="447"/>
      <c r="H244" s="447"/>
      <c r="I244" s="447"/>
      <c r="J244" s="447"/>
      <c r="K244" s="455"/>
      <c r="L244" s="455"/>
      <c r="M244" s="455"/>
      <c r="N244" s="456"/>
    </row>
    <row r="245" spans="1:14" s="38" customFormat="1" ht="22.5" hidden="1" x14ac:dyDescent="0.25">
      <c r="A245" s="434" t="s">
        <v>16</v>
      </c>
      <c r="B245" s="425" t="s">
        <v>34</v>
      </c>
      <c r="C245" s="461"/>
      <c r="D245" s="4" t="s">
        <v>17</v>
      </c>
      <c r="E245" s="78">
        <f t="shared" ref="E245:I245" si="144">SUM(E246:E248)</f>
        <v>0</v>
      </c>
      <c r="F245" s="78">
        <f t="shared" si="144"/>
        <v>0</v>
      </c>
      <c r="G245" s="78">
        <f t="shared" si="144"/>
        <v>0</v>
      </c>
      <c r="H245" s="78">
        <f t="shared" si="144"/>
        <v>0</v>
      </c>
      <c r="I245" s="78">
        <f t="shared" si="144"/>
        <v>0</v>
      </c>
      <c r="J245" s="431"/>
      <c r="K245" s="78">
        <f t="shared" ref="K245:M245" si="145">SUM(K246:K248)</f>
        <v>0</v>
      </c>
      <c r="L245" s="78">
        <f t="shared" si="145"/>
        <v>0</v>
      </c>
      <c r="M245" s="78">
        <f t="shared" si="145"/>
        <v>0</v>
      </c>
      <c r="N245" s="88">
        <f>E245+H245+I245+K245+L245+M245</f>
        <v>0</v>
      </c>
    </row>
    <row r="246" spans="1:14" s="38" customFormat="1" ht="23.25" hidden="1" x14ac:dyDescent="0.25">
      <c r="A246" s="435"/>
      <c r="B246" s="426"/>
      <c r="C246" s="462"/>
      <c r="D246" s="16" t="s">
        <v>18</v>
      </c>
      <c r="E246" s="234"/>
      <c r="F246" s="234"/>
      <c r="G246" s="234"/>
      <c r="H246" s="235"/>
      <c r="I246" s="235"/>
      <c r="J246" s="432"/>
      <c r="K246" s="236"/>
      <c r="L246" s="236"/>
      <c r="M246" s="236"/>
      <c r="N246" s="273">
        <f t="shared" ref="N246:N248" si="146">E246+H246+I246+K246+L246+M246</f>
        <v>0</v>
      </c>
    </row>
    <row r="247" spans="1:14" s="38" customFormat="1" ht="23.25" hidden="1" x14ac:dyDescent="0.25">
      <c r="A247" s="435"/>
      <c r="B247" s="426"/>
      <c r="C247" s="462"/>
      <c r="D247" s="16" t="s">
        <v>10</v>
      </c>
      <c r="E247" s="234"/>
      <c r="F247" s="234"/>
      <c r="G247" s="234"/>
      <c r="H247" s="235"/>
      <c r="I247" s="235"/>
      <c r="J247" s="432"/>
      <c r="K247" s="236"/>
      <c r="L247" s="236"/>
      <c r="M247" s="236"/>
      <c r="N247" s="273">
        <f t="shared" si="146"/>
        <v>0</v>
      </c>
    </row>
    <row r="248" spans="1:14" s="38" customFormat="1" ht="22.5" hidden="1" x14ac:dyDescent="0.25">
      <c r="A248" s="460"/>
      <c r="B248" s="427"/>
      <c r="C248" s="463"/>
      <c r="D248" s="17" t="s">
        <v>11</v>
      </c>
      <c r="E248" s="238"/>
      <c r="F248" s="238"/>
      <c r="G248" s="238"/>
      <c r="H248" s="239"/>
      <c r="I248" s="239"/>
      <c r="J248" s="433"/>
      <c r="K248" s="236"/>
      <c r="L248" s="236"/>
      <c r="M248" s="236"/>
      <c r="N248" s="88">
        <f t="shared" si="146"/>
        <v>0</v>
      </c>
    </row>
    <row r="249" spans="1:14" s="38" customFormat="1" ht="39" hidden="1" x14ac:dyDescent="0.25">
      <c r="A249" s="449" t="s">
        <v>13</v>
      </c>
      <c r="B249" s="29" t="s">
        <v>24</v>
      </c>
      <c r="C249" s="41"/>
      <c r="D249" s="42"/>
      <c r="E249" s="240"/>
      <c r="F249" s="240"/>
      <c r="G249" s="240"/>
      <c r="H249" s="240"/>
      <c r="I249" s="240"/>
      <c r="J249" s="241"/>
      <c r="K249" s="236"/>
      <c r="L249" s="236"/>
      <c r="M249" s="236"/>
      <c r="N249" s="242"/>
    </row>
    <row r="250" spans="1:14" s="38" customFormat="1" hidden="1" x14ac:dyDescent="0.25">
      <c r="A250" s="454"/>
      <c r="B250" s="13" t="s">
        <v>96</v>
      </c>
      <c r="C250" s="27"/>
      <c r="D250" s="11"/>
      <c r="E250" s="27"/>
      <c r="F250" s="27"/>
      <c r="G250" s="27"/>
      <c r="H250" s="27"/>
      <c r="I250" s="27"/>
      <c r="J250" s="39"/>
      <c r="K250" s="27"/>
      <c r="L250" s="27"/>
      <c r="M250" s="27"/>
      <c r="N250" s="28"/>
    </row>
    <row r="251" spans="1:14" s="38" customFormat="1" ht="19.5" hidden="1" x14ac:dyDescent="0.25">
      <c r="A251" s="14"/>
      <c r="B251" s="15" t="s">
        <v>14</v>
      </c>
      <c r="C251" s="446" t="s">
        <v>15</v>
      </c>
      <c r="D251" s="447"/>
      <c r="E251" s="447"/>
      <c r="F251" s="447"/>
      <c r="G251" s="447"/>
      <c r="H251" s="447"/>
      <c r="I251" s="447"/>
      <c r="J251" s="447"/>
      <c r="K251" s="455"/>
      <c r="L251" s="455"/>
      <c r="M251" s="455"/>
      <c r="N251" s="456"/>
    </row>
    <row r="252" spans="1:14" s="38" customFormat="1" ht="22.5" hidden="1" x14ac:dyDescent="0.25">
      <c r="A252" s="434" t="s">
        <v>29</v>
      </c>
      <c r="B252" s="425" t="s">
        <v>34</v>
      </c>
      <c r="C252" s="461"/>
      <c r="D252" s="4" t="s">
        <v>17</v>
      </c>
      <c r="E252" s="78">
        <f t="shared" ref="E252:I252" si="147">SUM(E253:E255)</f>
        <v>0</v>
      </c>
      <c r="F252" s="78">
        <f t="shared" si="147"/>
        <v>0</v>
      </c>
      <c r="G252" s="78">
        <f t="shared" si="147"/>
        <v>0</v>
      </c>
      <c r="H252" s="78">
        <f t="shared" si="147"/>
        <v>0</v>
      </c>
      <c r="I252" s="78">
        <f t="shared" si="147"/>
        <v>0</v>
      </c>
      <c r="J252" s="431"/>
      <c r="K252" s="78">
        <f t="shared" ref="K252:M252" si="148">SUM(K253:K255)</f>
        <v>0</v>
      </c>
      <c r="L252" s="78">
        <f t="shared" si="148"/>
        <v>0</v>
      </c>
      <c r="M252" s="78">
        <f t="shared" si="148"/>
        <v>0</v>
      </c>
      <c r="N252" s="88">
        <f>E252+H252+I252+K252+L252+M252</f>
        <v>0</v>
      </c>
    </row>
    <row r="253" spans="1:14" s="38" customFormat="1" ht="23.25" hidden="1" x14ac:dyDescent="0.25">
      <c r="A253" s="435"/>
      <c r="B253" s="426"/>
      <c r="C253" s="462"/>
      <c r="D253" s="16" t="s">
        <v>18</v>
      </c>
      <c r="E253" s="234"/>
      <c r="F253" s="234"/>
      <c r="G253" s="234"/>
      <c r="H253" s="235"/>
      <c r="I253" s="235"/>
      <c r="J253" s="432"/>
      <c r="K253" s="236"/>
      <c r="L253" s="236"/>
      <c r="M253" s="236"/>
      <c r="N253" s="273">
        <f t="shared" ref="N253:N255" si="149">E253+H253+I253+K253+L253+M253</f>
        <v>0</v>
      </c>
    </row>
    <row r="254" spans="1:14" s="38" customFormat="1" ht="23.25" hidden="1" x14ac:dyDescent="0.25">
      <c r="A254" s="435"/>
      <c r="B254" s="426"/>
      <c r="C254" s="462"/>
      <c r="D254" s="16" t="s">
        <v>10</v>
      </c>
      <c r="E254" s="234"/>
      <c r="F254" s="234"/>
      <c r="G254" s="234"/>
      <c r="H254" s="235"/>
      <c r="I254" s="235"/>
      <c r="J254" s="432"/>
      <c r="K254" s="236"/>
      <c r="L254" s="236"/>
      <c r="M254" s="236"/>
      <c r="N254" s="273">
        <f t="shared" si="149"/>
        <v>0</v>
      </c>
    </row>
    <row r="255" spans="1:14" s="38" customFormat="1" ht="22.5" hidden="1" x14ac:dyDescent="0.25">
      <c r="A255" s="435"/>
      <c r="B255" s="427"/>
      <c r="C255" s="462"/>
      <c r="D255" s="20" t="s">
        <v>11</v>
      </c>
      <c r="E255" s="238"/>
      <c r="F255" s="238"/>
      <c r="G255" s="238"/>
      <c r="H255" s="239"/>
      <c r="I255" s="239"/>
      <c r="J255" s="433"/>
      <c r="K255" s="236"/>
      <c r="L255" s="236"/>
      <c r="M255" s="236"/>
      <c r="N255" s="88">
        <f t="shared" si="149"/>
        <v>0</v>
      </c>
    </row>
    <row r="256" spans="1:14" s="38" customFormat="1" ht="39.75" hidden="1" thickBot="1" x14ac:dyDescent="0.3">
      <c r="A256" s="89" t="s">
        <v>28</v>
      </c>
      <c r="B256" s="90" t="s">
        <v>30</v>
      </c>
      <c r="C256" s="91"/>
      <c r="D256" s="92"/>
      <c r="E256" s="247"/>
      <c r="F256" s="247"/>
      <c r="G256" s="247"/>
      <c r="H256" s="247"/>
      <c r="I256" s="247"/>
      <c r="J256" s="248"/>
      <c r="K256" s="249"/>
      <c r="L256" s="249"/>
      <c r="M256" s="249"/>
      <c r="N256" s="250"/>
    </row>
    <row r="257" spans="1:14" s="38" customFormat="1" ht="21" hidden="1" thickBot="1" x14ac:dyDescent="0.3">
      <c r="A257" s="451" t="s">
        <v>33</v>
      </c>
      <c r="B257" s="452"/>
      <c r="C257" s="452"/>
      <c r="D257" s="452"/>
      <c r="E257" s="452"/>
      <c r="F257" s="452"/>
      <c r="G257" s="452"/>
      <c r="H257" s="452"/>
      <c r="I257" s="452"/>
      <c r="J257" s="452"/>
      <c r="K257" s="452"/>
      <c r="L257" s="452"/>
      <c r="M257" s="452"/>
      <c r="N257" s="453"/>
    </row>
    <row r="258" spans="1:14" s="38" customFormat="1" ht="39" hidden="1" x14ac:dyDescent="0.25">
      <c r="A258" s="444" t="s">
        <v>12</v>
      </c>
      <c r="B258" s="6" t="s">
        <v>24</v>
      </c>
      <c r="C258" s="30"/>
      <c r="D258" s="31"/>
      <c r="E258" s="30"/>
      <c r="F258" s="30"/>
      <c r="G258" s="30"/>
      <c r="H258" s="30"/>
      <c r="I258" s="30"/>
      <c r="J258" s="40"/>
      <c r="K258" s="5"/>
      <c r="L258" s="5"/>
      <c r="M258" s="5"/>
      <c r="N258" s="35"/>
    </row>
    <row r="259" spans="1:14" s="38" customFormat="1" hidden="1" x14ac:dyDescent="0.25">
      <c r="A259" s="449"/>
      <c r="B259" s="7" t="s">
        <v>96</v>
      </c>
      <c r="C259" s="12"/>
      <c r="D259" s="9"/>
      <c r="E259" s="12"/>
      <c r="F259" s="12"/>
      <c r="G259" s="12"/>
      <c r="H259" s="12"/>
      <c r="I259" s="12"/>
      <c r="J259" s="43"/>
      <c r="K259" s="8"/>
      <c r="L259" s="8"/>
      <c r="M259" s="8"/>
      <c r="N259" s="10"/>
    </row>
    <row r="260" spans="1:14" s="38" customFormat="1" ht="19.5" hidden="1" x14ac:dyDescent="0.25">
      <c r="A260" s="18"/>
      <c r="B260" s="19" t="s">
        <v>14</v>
      </c>
      <c r="C260" s="450" t="s">
        <v>15</v>
      </c>
      <c r="D260" s="450"/>
      <c r="E260" s="450"/>
      <c r="F260" s="450"/>
      <c r="G260" s="450"/>
      <c r="H260" s="450"/>
      <c r="I260" s="450"/>
      <c r="J260" s="450"/>
      <c r="K260" s="455"/>
      <c r="L260" s="455"/>
      <c r="M260" s="455"/>
      <c r="N260" s="456"/>
    </row>
    <row r="261" spans="1:14" s="38" customFormat="1" ht="22.5" hidden="1" x14ac:dyDescent="0.25">
      <c r="A261" s="435" t="s">
        <v>16</v>
      </c>
      <c r="B261" s="425" t="s">
        <v>34</v>
      </c>
      <c r="C261" s="61"/>
      <c r="D261" s="45" t="s">
        <v>17</v>
      </c>
      <c r="E261" s="78">
        <f t="shared" ref="E261:I261" si="150">SUM(E262:E264)</f>
        <v>0</v>
      </c>
      <c r="F261" s="78">
        <f t="shared" si="150"/>
        <v>0</v>
      </c>
      <c r="G261" s="78">
        <f t="shared" si="150"/>
        <v>0</v>
      </c>
      <c r="H261" s="78">
        <f t="shared" si="150"/>
        <v>0</v>
      </c>
      <c r="I261" s="78">
        <f t="shared" si="150"/>
        <v>0</v>
      </c>
      <c r="J261" s="431"/>
      <c r="K261" s="78">
        <f t="shared" ref="K261:M261" si="151">SUM(K262:K264)</f>
        <v>0</v>
      </c>
      <c r="L261" s="78">
        <f t="shared" si="151"/>
        <v>0</v>
      </c>
      <c r="M261" s="78">
        <f t="shared" si="151"/>
        <v>0</v>
      </c>
      <c r="N261" s="88">
        <f>E261+H261+I261+K261+L261+M261</f>
        <v>0</v>
      </c>
    </row>
    <row r="262" spans="1:14" s="38" customFormat="1" ht="23.25" hidden="1" x14ac:dyDescent="0.25">
      <c r="A262" s="435"/>
      <c r="B262" s="426"/>
      <c r="C262" s="33"/>
      <c r="D262" s="16" t="s">
        <v>18</v>
      </c>
      <c r="E262" s="234"/>
      <c r="F262" s="234"/>
      <c r="G262" s="234"/>
      <c r="H262" s="235"/>
      <c r="I262" s="235"/>
      <c r="J262" s="432"/>
      <c r="K262" s="236"/>
      <c r="L262" s="236"/>
      <c r="M262" s="236"/>
      <c r="N262" s="273">
        <f t="shared" ref="N262:N264" si="152">E262+H262+I262+K262+L262+M262</f>
        <v>0</v>
      </c>
    </row>
    <row r="263" spans="1:14" s="38" customFormat="1" ht="23.25" hidden="1" x14ac:dyDescent="0.25">
      <c r="A263" s="435"/>
      <c r="B263" s="426"/>
      <c r="C263" s="33"/>
      <c r="D263" s="16" t="s">
        <v>10</v>
      </c>
      <c r="E263" s="234"/>
      <c r="F263" s="234"/>
      <c r="G263" s="234"/>
      <c r="H263" s="235"/>
      <c r="I263" s="235"/>
      <c r="J263" s="432"/>
      <c r="K263" s="236"/>
      <c r="L263" s="236"/>
      <c r="M263" s="236"/>
      <c r="N263" s="273">
        <f t="shared" si="152"/>
        <v>0</v>
      </c>
    </row>
    <row r="264" spans="1:14" s="38" customFormat="1" ht="22.5" hidden="1" x14ac:dyDescent="0.25">
      <c r="A264" s="435"/>
      <c r="B264" s="426"/>
      <c r="C264" s="62"/>
      <c r="D264" s="20" t="s">
        <v>11</v>
      </c>
      <c r="E264" s="238"/>
      <c r="F264" s="238"/>
      <c r="G264" s="238"/>
      <c r="H264" s="239"/>
      <c r="I264" s="239"/>
      <c r="J264" s="433"/>
      <c r="K264" s="236"/>
      <c r="L264" s="236"/>
      <c r="M264" s="236"/>
      <c r="N264" s="88">
        <f t="shared" si="152"/>
        <v>0</v>
      </c>
    </row>
    <row r="265" spans="1:14" s="38" customFormat="1" ht="40.5" hidden="1" x14ac:dyDescent="0.25">
      <c r="A265" s="486">
        <v>1</v>
      </c>
      <c r="B265" s="77" t="s">
        <v>52</v>
      </c>
      <c r="C265" s="488"/>
      <c r="D265" s="55" t="s">
        <v>9</v>
      </c>
      <c r="E265" s="251">
        <f>E266+E267+E268</f>
        <v>0</v>
      </c>
      <c r="F265" s="251">
        <f t="shared" ref="F265:I265" si="153">F266+F267+F268</f>
        <v>0</v>
      </c>
      <c r="G265" s="251">
        <f t="shared" si="153"/>
        <v>0</v>
      </c>
      <c r="H265" s="251">
        <f t="shared" si="153"/>
        <v>0</v>
      </c>
      <c r="I265" s="251">
        <f t="shared" si="153"/>
        <v>0</v>
      </c>
      <c r="J265" s="490"/>
      <c r="K265" s="251">
        <f t="shared" ref="K265:N265" si="154">K266+K267+K268</f>
        <v>0</v>
      </c>
      <c r="L265" s="251">
        <f t="shared" si="154"/>
        <v>0</v>
      </c>
      <c r="M265" s="251">
        <f t="shared" si="154"/>
        <v>0</v>
      </c>
      <c r="N265" s="252">
        <f t="shared" si="154"/>
        <v>0</v>
      </c>
    </row>
    <row r="266" spans="1:14" s="38" customFormat="1" hidden="1" x14ac:dyDescent="0.25">
      <c r="A266" s="486"/>
      <c r="B266" s="493" t="str">
        <f>F231</f>
        <v>ЗДРАВООХРАНЕНИЕ</v>
      </c>
      <c r="C266" s="488"/>
      <c r="D266" s="56" t="s">
        <v>18</v>
      </c>
      <c r="E266" s="253"/>
      <c r="F266" s="253"/>
      <c r="G266" s="253"/>
      <c r="H266" s="253"/>
      <c r="I266" s="253"/>
      <c r="J266" s="491"/>
      <c r="K266" s="254"/>
      <c r="L266" s="254"/>
      <c r="M266" s="254"/>
      <c r="N266" s="257">
        <f t="shared" ref="N266:N268" si="155">E266+H266+I266+K266+L266+M266</f>
        <v>0</v>
      </c>
    </row>
    <row r="267" spans="1:14" s="38" customFormat="1" hidden="1" x14ac:dyDescent="0.25">
      <c r="A267" s="486"/>
      <c r="B267" s="494"/>
      <c r="C267" s="488"/>
      <c r="D267" s="56" t="s">
        <v>10</v>
      </c>
      <c r="E267" s="253"/>
      <c r="F267" s="253"/>
      <c r="G267" s="253"/>
      <c r="H267" s="253"/>
      <c r="I267" s="253"/>
      <c r="J267" s="491"/>
      <c r="K267" s="254"/>
      <c r="L267" s="254"/>
      <c r="M267" s="254"/>
      <c r="N267" s="257">
        <f t="shared" si="155"/>
        <v>0</v>
      </c>
    </row>
    <row r="268" spans="1:14" s="38" customFormat="1" ht="21" hidden="1" thickBot="1" x14ac:dyDescent="0.3">
      <c r="A268" s="487"/>
      <c r="B268" s="495"/>
      <c r="C268" s="489"/>
      <c r="D268" s="98" t="s">
        <v>11</v>
      </c>
      <c r="E268" s="255"/>
      <c r="F268" s="255"/>
      <c r="G268" s="255"/>
      <c r="H268" s="255"/>
      <c r="I268" s="255"/>
      <c r="J268" s="492"/>
      <c r="K268" s="256"/>
      <c r="L268" s="256"/>
      <c r="M268" s="256"/>
      <c r="N268" s="258">
        <f t="shared" si="155"/>
        <v>0</v>
      </c>
    </row>
    <row r="269" spans="1:14" s="38" customFormat="1" ht="39.75" customHeight="1" thickBot="1" x14ac:dyDescent="0.3">
      <c r="A269" s="73"/>
      <c r="B269" s="74"/>
      <c r="C269" s="74"/>
      <c r="D269" s="74"/>
      <c r="E269" s="104" t="s">
        <v>85</v>
      </c>
      <c r="F269" s="103" t="s">
        <v>55</v>
      </c>
      <c r="G269" s="105"/>
      <c r="H269" s="74"/>
      <c r="I269" s="74"/>
      <c r="J269" s="74"/>
      <c r="K269" s="74"/>
      <c r="L269" s="74"/>
      <c r="M269" s="74"/>
      <c r="N269" s="75"/>
    </row>
    <row r="270" spans="1:14" s="38" customFormat="1" ht="21" thickBot="1" x14ac:dyDescent="0.3">
      <c r="A270" s="496" t="s">
        <v>190</v>
      </c>
      <c r="B270" s="497"/>
      <c r="C270" s="497"/>
      <c r="D270" s="497"/>
      <c r="E270" s="497"/>
      <c r="F270" s="497"/>
      <c r="G270" s="497"/>
      <c r="H270" s="497"/>
      <c r="I270" s="497"/>
      <c r="J270" s="497"/>
      <c r="K270" s="497"/>
      <c r="L270" s="497"/>
      <c r="M270" s="497"/>
      <c r="N270" s="498"/>
    </row>
    <row r="271" spans="1:14" s="38" customFormat="1" ht="78" x14ac:dyDescent="0.25">
      <c r="A271" s="444" t="s">
        <v>12</v>
      </c>
      <c r="B271" s="6" t="s">
        <v>191</v>
      </c>
      <c r="C271" s="83"/>
      <c r="D271" s="84">
        <v>43281</v>
      </c>
      <c r="E271" s="83">
        <v>0</v>
      </c>
      <c r="F271" s="83">
        <v>0</v>
      </c>
      <c r="G271" s="83"/>
      <c r="H271" s="83">
        <v>0</v>
      </c>
      <c r="I271" s="83">
        <v>0</v>
      </c>
      <c r="J271" s="85"/>
      <c r="K271" s="86">
        <v>0</v>
      </c>
      <c r="L271" s="86">
        <v>0</v>
      </c>
      <c r="M271" s="86">
        <v>1.2</v>
      </c>
      <c r="N271" s="87"/>
    </row>
    <row r="272" spans="1:14" s="38" customFormat="1" x14ac:dyDescent="0.25">
      <c r="A272" s="454"/>
      <c r="B272" s="13" t="s">
        <v>96</v>
      </c>
      <c r="C272" s="27"/>
      <c r="D272" s="11">
        <v>43281</v>
      </c>
      <c r="E272" s="27">
        <v>0</v>
      </c>
      <c r="F272" s="27">
        <v>8.3000000000000007</v>
      </c>
      <c r="G272" s="27">
        <v>8.3000000000000007</v>
      </c>
      <c r="H272" s="27">
        <v>42</v>
      </c>
      <c r="I272" s="27">
        <v>58</v>
      </c>
      <c r="J272" s="39"/>
      <c r="K272" s="27">
        <v>71</v>
      </c>
      <c r="L272" s="27">
        <v>88</v>
      </c>
      <c r="M272" s="27">
        <v>100</v>
      </c>
      <c r="N272" s="28"/>
    </row>
    <row r="273" spans="1:18" s="38" customFormat="1" ht="19.5" x14ac:dyDescent="0.25">
      <c r="A273" s="14"/>
      <c r="B273" s="15" t="s">
        <v>14</v>
      </c>
      <c r="C273" s="446" t="s">
        <v>15</v>
      </c>
      <c r="D273" s="447"/>
      <c r="E273" s="447"/>
      <c r="F273" s="447"/>
      <c r="G273" s="447"/>
      <c r="H273" s="447"/>
      <c r="I273" s="447"/>
      <c r="J273" s="447"/>
      <c r="K273" s="455"/>
      <c r="L273" s="455"/>
      <c r="M273" s="455"/>
      <c r="N273" s="456"/>
    </row>
    <row r="274" spans="1:18" s="38" customFormat="1" ht="22.5" x14ac:dyDescent="0.25">
      <c r="A274" s="434" t="s">
        <v>16</v>
      </c>
      <c r="B274" s="425" t="s">
        <v>195</v>
      </c>
      <c r="C274" s="461" t="s">
        <v>196</v>
      </c>
      <c r="D274" s="4" t="s">
        <v>17</v>
      </c>
      <c r="E274" s="78">
        <f t="shared" ref="E274:I274" si="156">SUM(E275:E277)</f>
        <v>0</v>
      </c>
      <c r="F274" s="78">
        <f t="shared" si="156"/>
        <v>0</v>
      </c>
      <c r="G274" s="78">
        <f t="shared" si="156"/>
        <v>0</v>
      </c>
      <c r="H274" s="78">
        <f t="shared" si="156"/>
        <v>8.24</v>
      </c>
      <c r="I274" s="78">
        <f t="shared" si="156"/>
        <v>10.77</v>
      </c>
      <c r="J274" s="431"/>
      <c r="K274" s="78">
        <f t="shared" ref="K274:M274" si="157">SUM(K275:K277)</f>
        <v>15.02</v>
      </c>
      <c r="L274" s="78">
        <f t="shared" si="157"/>
        <v>18.84</v>
      </c>
      <c r="M274" s="78">
        <f t="shared" si="157"/>
        <v>21.34</v>
      </c>
      <c r="N274" s="88">
        <f>E274+H274+I274+K274+L274+M274</f>
        <v>74.210000000000008</v>
      </c>
    </row>
    <row r="275" spans="1:18" s="38" customFormat="1" ht="23.25" x14ac:dyDescent="0.25">
      <c r="A275" s="435"/>
      <c r="B275" s="426"/>
      <c r="C275" s="462"/>
      <c r="D275" s="16" t="s">
        <v>18</v>
      </c>
      <c r="E275" s="234">
        <v>0</v>
      </c>
      <c r="F275" s="234">
        <v>0</v>
      </c>
      <c r="G275" s="234">
        <v>0</v>
      </c>
      <c r="H275" s="235">
        <v>0</v>
      </c>
      <c r="I275" s="235">
        <v>0</v>
      </c>
      <c r="J275" s="432"/>
      <c r="K275" s="236">
        <v>0</v>
      </c>
      <c r="L275" s="236">
        <v>0</v>
      </c>
      <c r="M275" s="236">
        <v>0</v>
      </c>
      <c r="N275" s="273">
        <f t="shared" ref="N275:N277" si="158">E275+H275+I275+K275+L275+M275</f>
        <v>0</v>
      </c>
    </row>
    <row r="276" spans="1:18" s="38" customFormat="1" ht="23.25" x14ac:dyDescent="0.25">
      <c r="A276" s="435"/>
      <c r="B276" s="426"/>
      <c r="C276" s="462"/>
      <c r="D276" s="16" t="s">
        <v>10</v>
      </c>
      <c r="E276" s="234">
        <v>0</v>
      </c>
      <c r="F276" s="234">
        <v>0</v>
      </c>
      <c r="G276" s="234">
        <v>0</v>
      </c>
      <c r="H276" s="235">
        <v>8.24</v>
      </c>
      <c r="I276" s="235">
        <v>10.77</v>
      </c>
      <c r="J276" s="432"/>
      <c r="K276" s="236">
        <v>15.02</v>
      </c>
      <c r="L276" s="236">
        <v>18.84</v>
      </c>
      <c r="M276" s="236">
        <v>21.34</v>
      </c>
      <c r="N276" s="273">
        <f t="shared" si="158"/>
        <v>74.210000000000008</v>
      </c>
    </row>
    <row r="277" spans="1:18" s="38" customFormat="1" ht="111" customHeight="1" x14ac:dyDescent="0.25">
      <c r="A277" s="460"/>
      <c r="B277" s="427"/>
      <c r="C277" s="463"/>
      <c r="D277" s="17" t="s">
        <v>11</v>
      </c>
      <c r="E277" s="238">
        <v>0</v>
      </c>
      <c r="F277" s="238">
        <v>0</v>
      </c>
      <c r="G277" s="238">
        <v>0</v>
      </c>
      <c r="H277" s="239">
        <v>0</v>
      </c>
      <c r="I277" s="239">
        <v>0</v>
      </c>
      <c r="J277" s="433"/>
      <c r="K277" s="236">
        <v>0</v>
      </c>
      <c r="L277" s="236">
        <v>0</v>
      </c>
      <c r="M277" s="236">
        <v>0</v>
      </c>
      <c r="N277" s="88">
        <f t="shared" si="158"/>
        <v>0</v>
      </c>
    </row>
    <row r="278" spans="1:18" s="38" customFormat="1" ht="78" x14ac:dyDescent="0.25">
      <c r="A278" s="449" t="s">
        <v>13</v>
      </c>
      <c r="B278" s="29" t="s">
        <v>192</v>
      </c>
      <c r="C278" s="41"/>
      <c r="D278" s="42">
        <v>43101</v>
      </c>
      <c r="E278" s="240">
        <v>0</v>
      </c>
      <c r="F278" s="240">
        <v>0</v>
      </c>
      <c r="G278" s="240"/>
      <c r="H278" s="240">
        <v>0.2</v>
      </c>
      <c r="I278" s="240">
        <v>0.2</v>
      </c>
      <c r="J278" s="241"/>
      <c r="K278" s="236">
        <v>0.5</v>
      </c>
      <c r="L278" s="236">
        <v>0.5</v>
      </c>
      <c r="M278" s="236">
        <v>0.5</v>
      </c>
      <c r="N278" s="242"/>
    </row>
    <row r="279" spans="1:18" s="38" customFormat="1" x14ac:dyDescent="0.25">
      <c r="A279" s="454"/>
      <c r="B279" s="13" t="s">
        <v>96</v>
      </c>
      <c r="C279" s="27"/>
      <c r="D279" s="11"/>
      <c r="E279" s="27">
        <v>0</v>
      </c>
      <c r="F279" s="27">
        <v>0</v>
      </c>
      <c r="G279" s="27"/>
      <c r="H279" s="27">
        <v>0</v>
      </c>
      <c r="I279" s="27">
        <v>0</v>
      </c>
      <c r="J279" s="39"/>
      <c r="K279" s="314">
        <v>0.8</v>
      </c>
      <c r="L279" s="314"/>
      <c r="M279" s="314">
        <v>1.7</v>
      </c>
      <c r="N279" s="28"/>
    </row>
    <row r="280" spans="1:18" s="38" customFormat="1" ht="19.5" x14ac:dyDescent="0.25">
      <c r="A280" s="14"/>
      <c r="B280" s="15" t="s">
        <v>14</v>
      </c>
      <c r="C280" s="446" t="s">
        <v>15</v>
      </c>
      <c r="D280" s="447"/>
      <c r="E280" s="447"/>
      <c r="F280" s="447"/>
      <c r="G280" s="447"/>
      <c r="H280" s="447"/>
      <c r="I280" s="447"/>
      <c r="J280" s="447"/>
      <c r="K280" s="455"/>
      <c r="L280" s="455"/>
      <c r="M280" s="455"/>
      <c r="N280" s="456"/>
    </row>
    <row r="281" spans="1:18" s="38" customFormat="1" ht="22.5" x14ac:dyDescent="0.25">
      <c r="A281" s="434" t="s">
        <v>29</v>
      </c>
      <c r="B281" s="425" t="s">
        <v>34</v>
      </c>
      <c r="C281" s="461"/>
      <c r="D281" s="4" t="s">
        <v>17</v>
      </c>
      <c r="E281" s="78">
        <f t="shared" ref="E281:I281" si="159">SUM(E282:E284)</f>
        <v>0</v>
      </c>
      <c r="F281" s="78">
        <f t="shared" si="159"/>
        <v>0</v>
      </c>
      <c r="G281" s="78">
        <f t="shared" si="159"/>
        <v>0</v>
      </c>
      <c r="H281" s="78">
        <f t="shared" si="159"/>
        <v>8.24</v>
      </c>
      <c r="I281" s="78">
        <f t="shared" si="159"/>
        <v>10.77</v>
      </c>
      <c r="J281" s="431"/>
      <c r="K281" s="78">
        <f t="shared" ref="K281:M281" si="160">SUM(K282:K284)</f>
        <v>0</v>
      </c>
      <c r="L281" s="78">
        <f t="shared" si="160"/>
        <v>0</v>
      </c>
      <c r="M281" s="78">
        <f t="shared" si="160"/>
        <v>0</v>
      </c>
      <c r="N281" s="88">
        <f>E281+H281+I281+K281+L281+M281</f>
        <v>19.009999999999998</v>
      </c>
    </row>
    <row r="282" spans="1:18" s="38" customFormat="1" ht="23.25" x14ac:dyDescent="0.25">
      <c r="A282" s="435"/>
      <c r="B282" s="426"/>
      <c r="C282" s="462"/>
      <c r="D282" s="16" t="s">
        <v>18</v>
      </c>
      <c r="E282" s="234">
        <v>0</v>
      </c>
      <c r="F282" s="234">
        <v>0</v>
      </c>
      <c r="G282" s="234">
        <v>0</v>
      </c>
      <c r="H282" s="235">
        <v>0</v>
      </c>
      <c r="I282" s="235">
        <v>0</v>
      </c>
      <c r="J282" s="432"/>
      <c r="K282" s="236">
        <v>0</v>
      </c>
      <c r="L282" s="236">
        <v>0</v>
      </c>
      <c r="M282" s="236">
        <v>0</v>
      </c>
      <c r="N282" s="273">
        <f t="shared" ref="N282:N284" si="161">E282+H282+I282+K282+L282+M282</f>
        <v>0</v>
      </c>
    </row>
    <row r="283" spans="1:18" s="38" customFormat="1" ht="23.25" x14ac:dyDescent="0.25">
      <c r="A283" s="435"/>
      <c r="B283" s="426"/>
      <c r="C283" s="462"/>
      <c r="D283" s="16" t="s">
        <v>10</v>
      </c>
      <c r="E283" s="234">
        <v>0</v>
      </c>
      <c r="F283" s="234">
        <v>0</v>
      </c>
      <c r="G283" s="234">
        <v>0</v>
      </c>
      <c r="H283" s="235">
        <v>8.24</v>
      </c>
      <c r="I283" s="235">
        <v>10.77</v>
      </c>
      <c r="J283" s="432"/>
      <c r="K283" s="236"/>
      <c r="L283" s="236"/>
      <c r="M283" s="236"/>
      <c r="N283" s="273">
        <f t="shared" si="161"/>
        <v>19.009999999999998</v>
      </c>
    </row>
    <row r="284" spans="1:18" s="38" customFormat="1" ht="23.25" thickBot="1" x14ac:dyDescent="0.3">
      <c r="A284" s="435"/>
      <c r="B284" s="427"/>
      <c r="C284" s="462"/>
      <c r="D284" s="20" t="s">
        <v>11</v>
      </c>
      <c r="E284" s="238">
        <v>0</v>
      </c>
      <c r="F284" s="238">
        <v>0</v>
      </c>
      <c r="G284" s="238">
        <v>0</v>
      </c>
      <c r="H284" s="239">
        <v>0</v>
      </c>
      <c r="I284" s="239">
        <v>0</v>
      </c>
      <c r="J284" s="433"/>
      <c r="K284" s="236">
        <v>0</v>
      </c>
      <c r="L284" s="236">
        <v>0</v>
      </c>
      <c r="M284" s="236">
        <v>0</v>
      </c>
      <c r="N284" s="88">
        <f t="shared" si="161"/>
        <v>0</v>
      </c>
    </row>
    <row r="285" spans="1:18" ht="156" x14ac:dyDescent="0.25">
      <c r="A285" s="444" t="s">
        <v>78</v>
      </c>
      <c r="B285" s="6" t="s">
        <v>193</v>
      </c>
      <c r="C285" s="83">
        <v>0</v>
      </c>
      <c r="D285" s="84">
        <v>43344</v>
      </c>
      <c r="E285" s="313">
        <v>0</v>
      </c>
      <c r="F285" s="313">
        <v>0</v>
      </c>
      <c r="G285" s="313"/>
      <c r="H285" s="313">
        <v>0.1</v>
      </c>
      <c r="I285" s="313">
        <v>0.1</v>
      </c>
      <c r="J285" s="85"/>
      <c r="K285" s="86">
        <v>0.1</v>
      </c>
      <c r="L285" s="86">
        <v>0.1</v>
      </c>
      <c r="M285" s="86">
        <v>0.2</v>
      </c>
      <c r="N285" s="87"/>
    </row>
    <row r="286" spans="1:18" ht="27" customHeight="1" x14ac:dyDescent="0.25">
      <c r="A286" s="454"/>
      <c r="B286" s="13" t="s">
        <v>96</v>
      </c>
      <c r="C286" s="27"/>
      <c r="D286" s="11"/>
      <c r="E286" s="314">
        <v>0</v>
      </c>
      <c r="F286" s="314">
        <v>0</v>
      </c>
      <c r="G286" s="314">
        <v>0</v>
      </c>
      <c r="H286" s="314">
        <v>10</v>
      </c>
      <c r="I286" s="314">
        <v>14</v>
      </c>
      <c r="J286" s="39"/>
      <c r="K286" s="27">
        <v>17</v>
      </c>
      <c r="L286" s="27">
        <v>21</v>
      </c>
      <c r="M286" s="27">
        <v>24</v>
      </c>
      <c r="N286" s="28"/>
    </row>
    <row r="287" spans="1:18" s="32" customFormat="1" ht="26.25" customHeight="1" x14ac:dyDescent="0.25">
      <c r="A287" s="14"/>
      <c r="B287" s="15" t="s">
        <v>14</v>
      </c>
      <c r="C287" s="446" t="s">
        <v>15</v>
      </c>
      <c r="D287" s="447"/>
      <c r="E287" s="447"/>
      <c r="F287" s="447"/>
      <c r="G287" s="447"/>
      <c r="H287" s="447"/>
      <c r="I287" s="447"/>
      <c r="J287" s="447"/>
      <c r="K287" s="455"/>
      <c r="L287" s="455"/>
      <c r="M287" s="455"/>
      <c r="N287" s="456"/>
      <c r="R287" s="99"/>
    </row>
    <row r="288" spans="1:18" s="37" customFormat="1" ht="21.75" customHeight="1" x14ac:dyDescent="0.25">
      <c r="A288" s="434" t="s">
        <v>16</v>
      </c>
      <c r="B288" s="425" t="s">
        <v>197</v>
      </c>
      <c r="C288" s="461" t="s">
        <v>196</v>
      </c>
      <c r="D288" s="232" t="s">
        <v>17</v>
      </c>
      <c r="E288" s="78">
        <f t="shared" ref="E288:I288" si="162">SUM(E289:E291)</f>
        <v>0</v>
      </c>
      <c r="F288" s="78">
        <f t="shared" si="162"/>
        <v>0</v>
      </c>
      <c r="G288" s="78">
        <f t="shared" si="162"/>
        <v>0</v>
      </c>
      <c r="H288" s="78">
        <f t="shared" si="162"/>
        <v>10</v>
      </c>
      <c r="I288" s="78">
        <f t="shared" si="162"/>
        <v>600</v>
      </c>
      <c r="J288" s="431"/>
      <c r="K288" s="78">
        <f t="shared" ref="K288:M288" si="163">SUM(K289:K291)</f>
        <v>610</v>
      </c>
      <c r="L288" s="78">
        <f t="shared" si="163"/>
        <v>600</v>
      </c>
      <c r="M288" s="78">
        <f t="shared" si="163"/>
        <v>600</v>
      </c>
      <c r="N288" s="88">
        <f>E288+H288+I288+K288+L288+M288</f>
        <v>2420</v>
      </c>
    </row>
    <row r="289" spans="1:19" s="32" customFormat="1" ht="21.75" customHeight="1" x14ac:dyDescent="0.25">
      <c r="A289" s="435"/>
      <c r="B289" s="426"/>
      <c r="C289" s="462"/>
      <c r="D289" s="233" t="s">
        <v>18</v>
      </c>
      <c r="E289" s="234">
        <v>0</v>
      </c>
      <c r="F289" s="234">
        <v>0</v>
      </c>
      <c r="G289" s="234">
        <v>0</v>
      </c>
      <c r="H289" s="235">
        <v>0</v>
      </c>
      <c r="I289" s="235">
        <v>0</v>
      </c>
      <c r="J289" s="432"/>
      <c r="K289" s="236">
        <v>0</v>
      </c>
      <c r="L289" s="236">
        <v>0</v>
      </c>
      <c r="M289" s="236">
        <v>0</v>
      </c>
      <c r="N289" s="273">
        <f t="shared" ref="N289:N291" si="164">E289+H289+I289+K289+L289+M289</f>
        <v>0</v>
      </c>
    </row>
    <row r="290" spans="1:19" s="32" customFormat="1" ht="21.75" customHeight="1" x14ac:dyDescent="0.25">
      <c r="A290" s="435"/>
      <c r="B290" s="426"/>
      <c r="C290" s="462"/>
      <c r="D290" s="233" t="s">
        <v>10</v>
      </c>
      <c r="E290" s="234">
        <v>0</v>
      </c>
      <c r="F290" s="234">
        <v>0</v>
      </c>
      <c r="G290" s="234">
        <v>0</v>
      </c>
      <c r="H290" s="235">
        <v>9.9</v>
      </c>
      <c r="I290" s="235">
        <v>594</v>
      </c>
      <c r="J290" s="432"/>
      <c r="K290" s="236">
        <v>603.9</v>
      </c>
      <c r="L290" s="236">
        <v>594</v>
      </c>
      <c r="M290" s="236">
        <v>594</v>
      </c>
      <c r="N290" s="273">
        <f t="shared" si="164"/>
        <v>2395.8000000000002</v>
      </c>
    </row>
    <row r="291" spans="1:19" s="32" customFormat="1" ht="69.599999999999994" customHeight="1" thickBot="1" x14ac:dyDescent="0.3">
      <c r="A291" s="460"/>
      <c r="B291" s="427"/>
      <c r="C291" s="463"/>
      <c r="D291" s="246" t="s">
        <v>11</v>
      </c>
      <c r="E291" s="283">
        <v>0</v>
      </c>
      <c r="F291" s="283">
        <v>0</v>
      </c>
      <c r="G291" s="283">
        <v>0</v>
      </c>
      <c r="H291" s="284">
        <v>0.1</v>
      </c>
      <c r="I291" s="284">
        <v>6</v>
      </c>
      <c r="J291" s="432"/>
      <c r="K291" s="285">
        <v>6.1</v>
      </c>
      <c r="L291" s="285">
        <v>6</v>
      </c>
      <c r="M291" s="285">
        <v>6</v>
      </c>
      <c r="N291" s="286">
        <f t="shared" si="164"/>
        <v>24.2</v>
      </c>
    </row>
    <row r="292" spans="1:19" ht="117" x14ac:dyDescent="0.25">
      <c r="A292" s="444" t="s">
        <v>80</v>
      </c>
      <c r="B292" s="6" t="s">
        <v>194</v>
      </c>
      <c r="C292" s="83">
        <v>0</v>
      </c>
      <c r="D292" s="84">
        <v>43344</v>
      </c>
      <c r="E292" s="83">
        <v>7600</v>
      </c>
      <c r="F292" s="83"/>
      <c r="G292" s="83"/>
      <c r="H292" s="83">
        <v>11600</v>
      </c>
      <c r="I292" s="83">
        <v>15600</v>
      </c>
      <c r="J292" s="85"/>
      <c r="K292" s="86">
        <v>21600</v>
      </c>
      <c r="L292" s="86">
        <v>25600</v>
      </c>
      <c r="M292" s="86">
        <v>30000</v>
      </c>
      <c r="N292" s="87"/>
    </row>
    <row r="293" spans="1:19" ht="27" customHeight="1" thickBot="1" x14ac:dyDescent="0.3">
      <c r="A293" s="454"/>
      <c r="B293" s="13" t="s">
        <v>96</v>
      </c>
      <c r="C293" s="27">
        <v>0</v>
      </c>
      <c r="D293" s="11">
        <v>43344</v>
      </c>
      <c r="E293" s="27">
        <v>609</v>
      </c>
      <c r="F293" s="27">
        <v>609</v>
      </c>
      <c r="G293" s="27">
        <v>609</v>
      </c>
      <c r="H293" s="27">
        <v>6500</v>
      </c>
      <c r="I293" s="27">
        <v>9973</v>
      </c>
      <c r="J293" s="39"/>
      <c r="K293" s="27">
        <v>11590</v>
      </c>
      <c r="L293" s="27">
        <v>14399</v>
      </c>
      <c r="M293" s="27">
        <v>16626</v>
      </c>
      <c r="N293" s="28"/>
    </row>
    <row r="294" spans="1:19" s="32" customFormat="1" ht="26.25" hidden="1" customHeight="1" x14ac:dyDescent="0.25">
      <c r="A294" s="14"/>
      <c r="B294" s="15" t="s">
        <v>14</v>
      </c>
      <c r="C294" s="446" t="s">
        <v>15</v>
      </c>
      <c r="D294" s="447"/>
      <c r="E294" s="447"/>
      <c r="F294" s="447"/>
      <c r="G294" s="447"/>
      <c r="H294" s="447"/>
      <c r="I294" s="447"/>
      <c r="J294" s="447"/>
      <c r="K294" s="455"/>
      <c r="L294" s="455"/>
      <c r="M294" s="455"/>
      <c r="N294" s="456"/>
      <c r="R294" s="99"/>
    </row>
    <row r="295" spans="1:19" s="37" customFormat="1" ht="21.75" hidden="1" customHeight="1" x14ac:dyDescent="0.25">
      <c r="A295" s="434" t="s">
        <v>16</v>
      </c>
      <c r="B295" s="425" t="s">
        <v>34</v>
      </c>
      <c r="C295" s="465"/>
      <c r="D295" s="232" t="s">
        <v>17</v>
      </c>
      <c r="E295" s="78">
        <f t="shared" ref="E295:I295" si="165">SUM(E296:E298)</f>
        <v>0</v>
      </c>
      <c r="F295" s="78">
        <f t="shared" si="165"/>
        <v>0</v>
      </c>
      <c r="G295" s="78">
        <f t="shared" si="165"/>
        <v>0</v>
      </c>
      <c r="H295" s="78">
        <f t="shared" si="165"/>
        <v>0</v>
      </c>
      <c r="I295" s="78">
        <f t="shared" si="165"/>
        <v>0</v>
      </c>
      <c r="J295" s="431"/>
      <c r="K295" s="78">
        <f t="shared" ref="K295:M295" si="166">SUM(K296:K298)</f>
        <v>0</v>
      </c>
      <c r="L295" s="78">
        <f t="shared" si="166"/>
        <v>0</v>
      </c>
      <c r="M295" s="78">
        <f t="shared" si="166"/>
        <v>0</v>
      </c>
      <c r="N295" s="88">
        <f>E295+H295+I295+K295+L295+M295</f>
        <v>0</v>
      </c>
    </row>
    <row r="296" spans="1:19" s="32" customFormat="1" ht="21.75" hidden="1" customHeight="1" x14ac:dyDescent="0.25">
      <c r="A296" s="435"/>
      <c r="B296" s="426"/>
      <c r="C296" s="466"/>
      <c r="D296" s="233" t="s">
        <v>18</v>
      </c>
      <c r="E296" s="234">
        <v>0</v>
      </c>
      <c r="F296" s="234">
        <v>0</v>
      </c>
      <c r="G296" s="234">
        <v>0</v>
      </c>
      <c r="H296" s="235">
        <v>0</v>
      </c>
      <c r="I296" s="235">
        <v>0</v>
      </c>
      <c r="J296" s="432"/>
      <c r="K296" s="235">
        <v>0</v>
      </c>
      <c r="L296" s="235">
        <v>0</v>
      </c>
      <c r="M296" s="235">
        <v>0</v>
      </c>
      <c r="N296" s="273">
        <f t="shared" ref="N296:N298" si="167">E296+H296+I296+K296+L296+M296</f>
        <v>0</v>
      </c>
    </row>
    <row r="297" spans="1:19" s="32" customFormat="1" ht="21.75" hidden="1" customHeight="1" x14ac:dyDescent="0.25">
      <c r="A297" s="435"/>
      <c r="B297" s="426"/>
      <c r="C297" s="466"/>
      <c r="D297" s="233" t="s">
        <v>10</v>
      </c>
      <c r="E297" s="234">
        <v>0</v>
      </c>
      <c r="F297" s="234">
        <v>0</v>
      </c>
      <c r="G297" s="234">
        <v>0</v>
      </c>
      <c r="H297" s="234">
        <v>0</v>
      </c>
      <c r="I297" s="234">
        <v>0</v>
      </c>
      <c r="J297" s="432"/>
      <c r="K297" s="234">
        <v>0</v>
      </c>
      <c r="L297" s="234">
        <v>0</v>
      </c>
      <c r="M297" s="234">
        <v>0</v>
      </c>
      <c r="N297" s="273">
        <f t="shared" si="167"/>
        <v>0</v>
      </c>
    </row>
    <row r="298" spans="1:19" s="32" customFormat="1" ht="21.75" hidden="1" customHeight="1" thickBot="1" x14ac:dyDescent="0.3">
      <c r="A298" s="460"/>
      <c r="B298" s="427"/>
      <c r="C298" s="466"/>
      <c r="D298" s="246" t="s">
        <v>11</v>
      </c>
      <c r="E298" s="283">
        <v>0</v>
      </c>
      <c r="F298" s="283">
        <v>0</v>
      </c>
      <c r="G298" s="283">
        <v>0</v>
      </c>
      <c r="H298" s="283">
        <v>0</v>
      </c>
      <c r="I298" s="283">
        <v>0</v>
      </c>
      <c r="J298" s="432"/>
      <c r="K298" s="411">
        <v>0</v>
      </c>
      <c r="L298" s="411">
        <v>0</v>
      </c>
      <c r="M298" s="411">
        <v>0</v>
      </c>
      <c r="N298" s="286">
        <f t="shared" si="167"/>
        <v>0</v>
      </c>
    </row>
    <row r="299" spans="1:19" s="38" customFormat="1" ht="19.899999999999999" customHeight="1" thickBot="1" x14ac:dyDescent="0.3">
      <c r="A299" s="451" t="s">
        <v>198</v>
      </c>
      <c r="B299" s="452"/>
      <c r="C299" s="452"/>
      <c r="D299" s="452"/>
      <c r="E299" s="452"/>
      <c r="F299" s="452"/>
      <c r="G299" s="452"/>
      <c r="H299" s="452"/>
      <c r="I299" s="452"/>
      <c r="J299" s="452"/>
      <c r="K299" s="452"/>
      <c r="L299" s="452"/>
      <c r="M299" s="452"/>
      <c r="N299" s="453"/>
    </row>
    <row r="300" spans="1:19" s="32" customFormat="1" ht="117" x14ac:dyDescent="0.25">
      <c r="A300" s="444" t="s">
        <v>12</v>
      </c>
      <c r="B300" s="342" t="s">
        <v>199</v>
      </c>
      <c r="C300" s="343">
        <v>10</v>
      </c>
      <c r="D300" s="344">
        <v>43100</v>
      </c>
      <c r="E300" s="366">
        <v>1.4999999999999999E-2</v>
      </c>
      <c r="F300" s="366"/>
      <c r="G300" s="366"/>
      <c r="H300" s="366">
        <v>0.02</v>
      </c>
      <c r="I300" s="366">
        <v>2.5000000000000001E-2</v>
      </c>
      <c r="J300" s="367"/>
      <c r="K300" s="368">
        <v>3.5000000000000003E-2</v>
      </c>
      <c r="L300" s="369">
        <v>0.04</v>
      </c>
      <c r="M300" s="369">
        <v>4.4999999999999998E-2</v>
      </c>
      <c r="N300" s="347"/>
      <c r="O300"/>
      <c r="P300"/>
      <c r="Q300"/>
      <c r="R300"/>
      <c r="S300"/>
    </row>
    <row r="301" spans="1:19" s="32" customFormat="1" ht="21.75" customHeight="1" x14ac:dyDescent="0.25">
      <c r="A301" s="445"/>
      <c r="B301" s="348" t="s">
        <v>96</v>
      </c>
      <c r="C301" s="349">
        <v>10</v>
      </c>
      <c r="D301" s="350"/>
      <c r="E301" s="370">
        <v>1.2999999999999999E-3</v>
      </c>
      <c r="F301" s="370">
        <v>1E-3</v>
      </c>
      <c r="G301" s="370">
        <v>1.08E-3</v>
      </c>
      <c r="H301" s="370">
        <v>1.6999999999999999E-3</v>
      </c>
      <c r="I301" s="370">
        <v>2.0999999999999999E-3</v>
      </c>
      <c r="J301" s="371"/>
      <c r="K301" s="372">
        <v>2.8999999999999998E-3</v>
      </c>
      <c r="L301" s="370">
        <v>3.3000000000000002E-2</v>
      </c>
      <c r="M301" s="370">
        <v>3.8E-3</v>
      </c>
      <c r="N301" s="353"/>
      <c r="O301"/>
      <c r="P301"/>
      <c r="Q301"/>
      <c r="R301"/>
      <c r="S301"/>
    </row>
    <row r="302" spans="1:19" s="32" customFormat="1" ht="21.75" customHeight="1" x14ac:dyDescent="0.25">
      <c r="A302" s="14"/>
      <c r="B302" s="354" t="s">
        <v>14</v>
      </c>
      <c r="C302" s="446" t="s">
        <v>15</v>
      </c>
      <c r="D302" s="447"/>
      <c r="E302" s="447"/>
      <c r="F302" s="447"/>
      <c r="G302" s="447"/>
      <c r="H302" s="447"/>
      <c r="I302" s="447"/>
      <c r="J302" s="499"/>
      <c r="K302" s="500"/>
      <c r="L302" s="458"/>
      <c r="M302" s="458"/>
      <c r="N302" s="459"/>
      <c r="O302"/>
      <c r="P302"/>
      <c r="Q302"/>
      <c r="R302" s="355"/>
      <c r="S302"/>
    </row>
    <row r="303" spans="1:19" s="32" customFormat="1" ht="21.75" customHeight="1" x14ac:dyDescent="0.25">
      <c r="A303" s="434" t="s">
        <v>16</v>
      </c>
      <c r="B303" s="437" t="s">
        <v>34</v>
      </c>
      <c r="C303" s="440"/>
      <c r="D303" s="373" t="s">
        <v>17</v>
      </c>
      <c r="E303" s="374">
        <v>0</v>
      </c>
      <c r="F303" s="374">
        <v>0</v>
      </c>
      <c r="G303" s="374">
        <v>0</v>
      </c>
      <c r="H303" s="374">
        <v>0</v>
      </c>
      <c r="I303" s="374">
        <v>0</v>
      </c>
      <c r="J303" s="442"/>
      <c r="K303" s="374">
        <v>0</v>
      </c>
      <c r="L303" s="374">
        <v>0</v>
      </c>
      <c r="M303" s="374">
        <v>0</v>
      </c>
      <c r="N303" s="375">
        <v>0</v>
      </c>
      <c r="O303" s="38"/>
      <c r="P303" s="38"/>
      <c r="Q303" s="38"/>
      <c r="R303" s="38"/>
      <c r="S303" s="38"/>
    </row>
    <row r="304" spans="1:19" s="32" customFormat="1" ht="21.75" customHeight="1" x14ac:dyDescent="0.25">
      <c r="A304" s="435"/>
      <c r="B304" s="438"/>
      <c r="C304" s="441"/>
      <c r="D304" s="359" t="s">
        <v>18</v>
      </c>
      <c r="E304" s="234">
        <v>0</v>
      </c>
      <c r="F304" s="234">
        <v>0</v>
      </c>
      <c r="G304" s="234">
        <v>0</v>
      </c>
      <c r="H304" s="235">
        <v>0</v>
      </c>
      <c r="I304" s="235">
        <v>0</v>
      </c>
      <c r="J304" s="443"/>
      <c r="K304" s="235">
        <v>0</v>
      </c>
      <c r="L304" s="235">
        <v>0</v>
      </c>
      <c r="M304" s="235">
        <v>0</v>
      </c>
      <c r="N304" s="360">
        <v>0</v>
      </c>
      <c r="O304"/>
      <c r="P304"/>
      <c r="Q304"/>
      <c r="R304"/>
      <c r="S304"/>
    </row>
    <row r="305" spans="1:19" s="32" customFormat="1" ht="21.75" customHeight="1" x14ac:dyDescent="0.25">
      <c r="A305" s="435"/>
      <c r="B305" s="438"/>
      <c r="C305" s="441"/>
      <c r="D305" s="361" t="s">
        <v>10</v>
      </c>
      <c r="E305" s="234">
        <v>0</v>
      </c>
      <c r="F305" s="234">
        <v>0</v>
      </c>
      <c r="G305" s="234">
        <v>0</v>
      </c>
      <c r="H305" s="234">
        <v>0</v>
      </c>
      <c r="I305" s="234">
        <v>0</v>
      </c>
      <c r="J305" s="443"/>
      <c r="K305" s="234">
        <v>0</v>
      </c>
      <c r="L305" s="234">
        <v>0</v>
      </c>
      <c r="M305" s="234">
        <v>0</v>
      </c>
      <c r="N305" s="360">
        <v>0</v>
      </c>
      <c r="O305"/>
      <c r="P305"/>
      <c r="Q305"/>
      <c r="R305"/>
      <c r="S305"/>
    </row>
    <row r="306" spans="1:19" s="32" customFormat="1" ht="21.75" customHeight="1" thickBot="1" x14ac:dyDescent="0.3">
      <c r="A306" s="460"/>
      <c r="B306" s="550"/>
      <c r="C306" s="551"/>
      <c r="D306" s="376" t="s">
        <v>11</v>
      </c>
      <c r="E306" s="283">
        <v>0</v>
      </c>
      <c r="F306" s="283">
        <v>0</v>
      </c>
      <c r="G306" s="283">
        <v>0</v>
      </c>
      <c r="H306" s="283">
        <v>0</v>
      </c>
      <c r="I306" s="283">
        <v>0</v>
      </c>
      <c r="J306" s="552"/>
      <c r="K306" s="411">
        <v>0</v>
      </c>
      <c r="L306" s="411">
        <v>0</v>
      </c>
      <c r="M306" s="411">
        <v>0</v>
      </c>
      <c r="N306" s="358">
        <v>0</v>
      </c>
      <c r="O306"/>
      <c r="P306"/>
      <c r="Q306"/>
      <c r="R306"/>
      <c r="S306"/>
    </row>
    <row r="307" spans="1:19" ht="21" thickBot="1" x14ac:dyDescent="0.3">
      <c r="A307" s="451" t="s">
        <v>200</v>
      </c>
      <c r="B307" s="452"/>
      <c r="C307" s="452"/>
      <c r="D307" s="452"/>
      <c r="E307" s="452"/>
      <c r="F307" s="452"/>
      <c r="G307" s="452"/>
      <c r="H307" s="452"/>
      <c r="I307" s="452"/>
      <c r="J307" s="452"/>
      <c r="K307" s="452"/>
      <c r="L307" s="452"/>
      <c r="M307" s="452"/>
      <c r="N307" s="464"/>
      <c r="O307" s="38"/>
      <c r="P307" s="38"/>
      <c r="Q307" s="38"/>
      <c r="R307" s="38"/>
      <c r="S307" s="38"/>
    </row>
    <row r="308" spans="1:19" s="38" customFormat="1" ht="94.9" customHeight="1" x14ac:dyDescent="0.25">
      <c r="A308" s="444" t="s">
        <v>12</v>
      </c>
      <c r="B308" s="6" t="s">
        <v>201</v>
      </c>
      <c r="C308" s="377">
        <v>72</v>
      </c>
      <c r="D308" s="344">
        <v>43101</v>
      </c>
      <c r="E308" s="377">
        <v>76</v>
      </c>
      <c r="F308" s="377">
        <v>76</v>
      </c>
      <c r="G308" s="377"/>
      <c r="H308" s="377">
        <v>77</v>
      </c>
      <c r="I308" s="377">
        <v>78</v>
      </c>
      <c r="J308" s="378"/>
      <c r="K308" s="379">
        <v>78.5</v>
      </c>
      <c r="L308" s="379">
        <v>79</v>
      </c>
      <c r="M308" s="379">
        <v>80</v>
      </c>
      <c r="N308" s="35"/>
    </row>
    <row r="309" spans="1:19" s="38" customFormat="1" x14ac:dyDescent="0.25">
      <c r="A309" s="454"/>
      <c r="B309" s="7" t="s">
        <v>96</v>
      </c>
      <c r="C309" s="380">
        <v>74</v>
      </c>
      <c r="D309" s="383">
        <v>43101</v>
      </c>
      <c r="E309" s="380">
        <v>76</v>
      </c>
      <c r="F309" s="380">
        <v>76</v>
      </c>
      <c r="G309" s="380"/>
      <c r="H309" s="380">
        <v>77</v>
      </c>
      <c r="I309" s="380">
        <v>78</v>
      </c>
      <c r="J309" s="381"/>
      <c r="K309" s="380">
        <v>78.5</v>
      </c>
      <c r="L309" s="380">
        <v>79</v>
      </c>
      <c r="M309" s="380">
        <v>80</v>
      </c>
      <c r="N309" s="10"/>
    </row>
    <row r="310" spans="1:19" s="38" customFormat="1" thickBot="1" x14ac:dyDescent="0.3">
      <c r="A310" s="18"/>
      <c r="B310" s="19" t="s">
        <v>14</v>
      </c>
      <c r="C310" s="446" t="s">
        <v>15</v>
      </c>
      <c r="D310" s="447"/>
      <c r="E310" s="447"/>
      <c r="F310" s="447"/>
      <c r="G310" s="447"/>
      <c r="H310" s="447"/>
      <c r="I310" s="447"/>
      <c r="J310" s="499"/>
      <c r="K310" s="564"/>
      <c r="L310" s="565"/>
      <c r="M310" s="565"/>
      <c r="N310" s="566"/>
    </row>
    <row r="311" spans="1:19" s="38" customFormat="1" ht="22.5" x14ac:dyDescent="0.25">
      <c r="A311" s="435" t="s">
        <v>16</v>
      </c>
      <c r="B311" s="425" t="s">
        <v>34</v>
      </c>
      <c r="C311" s="567"/>
      <c r="D311" s="45" t="s">
        <v>17</v>
      </c>
      <c r="E311" s="78">
        <f t="shared" ref="E311:I311" si="168">SUM(E312:E314)</f>
        <v>0</v>
      </c>
      <c r="F311" s="78">
        <f t="shared" si="168"/>
        <v>0</v>
      </c>
      <c r="G311" s="78">
        <f t="shared" si="168"/>
        <v>0</v>
      </c>
      <c r="H311" s="78">
        <f t="shared" si="168"/>
        <v>0</v>
      </c>
      <c r="I311" s="78">
        <f t="shared" si="168"/>
        <v>0</v>
      </c>
      <c r="J311" s="431"/>
      <c r="K311" s="78">
        <f t="shared" ref="K311:M311" si="169">SUM(K312:K314)</f>
        <v>0</v>
      </c>
      <c r="L311" s="78">
        <f t="shared" si="169"/>
        <v>0</v>
      </c>
      <c r="M311" s="78">
        <f t="shared" si="169"/>
        <v>0</v>
      </c>
      <c r="N311" s="88">
        <f>E311+H311+I311+K311+L311+M311</f>
        <v>0</v>
      </c>
    </row>
    <row r="312" spans="1:19" s="38" customFormat="1" ht="23.25" x14ac:dyDescent="0.25">
      <c r="A312" s="435"/>
      <c r="B312" s="426"/>
      <c r="C312" s="568"/>
      <c r="D312" s="16" t="s">
        <v>18</v>
      </c>
      <c r="E312" s="234">
        <v>0</v>
      </c>
      <c r="F312" s="234">
        <v>0</v>
      </c>
      <c r="G312" s="234">
        <v>0</v>
      </c>
      <c r="H312" s="235">
        <v>0</v>
      </c>
      <c r="I312" s="235">
        <v>0</v>
      </c>
      <c r="J312" s="432"/>
      <c r="K312" s="236">
        <v>0</v>
      </c>
      <c r="L312" s="236">
        <v>0</v>
      </c>
      <c r="M312" s="236">
        <v>0</v>
      </c>
      <c r="N312" s="273">
        <f t="shared" ref="N312:N314" si="170">E312+H312+I312+K312+L312+M312</f>
        <v>0</v>
      </c>
    </row>
    <row r="313" spans="1:19" s="38" customFormat="1" ht="23.25" x14ac:dyDescent="0.25">
      <c r="A313" s="435"/>
      <c r="B313" s="426"/>
      <c r="C313" s="568"/>
      <c r="D313" s="16" t="s">
        <v>10</v>
      </c>
      <c r="E313" s="234">
        <v>0</v>
      </c>
      <c r="F313" s="234">
        <v>0</v>
      </c>
      <c r="G313" s="234">
        <v>0</v>
      </c>
      <c r="H313" s="235">
        <v>0</v>
      </c>
      <c r="I313" s="235">
        <v>0</v>
      </c>
      <c r="J313" s="432"/>
      <c r="K313" s="236">
        <v>0</v>
      </c>
      <c r="L313" s="236">
        <v>0</v>
      </c>
      <c r="M313" s="236">
        <v>0</v>
      </c>
      <c r="N313" s="273">
        <f t="shared" si="170"/>
        <v>0</v>
      </c>
    </row>
    <row r="314" spans="1:19" s="38" customFormat="1" ht="23.25" thickBot="1" x14ac:dyDescent="0.3">
      <c r="A314" s="435"/>
      <c r="B314" s="426"/>
      <c r="C314" s="569"/>
      <c r="D314" s="20" t="s">
        <v>11</v>
      </c>
      <c r="E314" s="238">
        <v>0</v>
      </c>
      <c r="F314" s="238">
        <v>0</v>
      </c>
      <c r="G314" s="238">
        <v>0</v>
      </c>
      <c r="H314" s="239">
        <v>0</v>
      </c>
      <c r="I314" s="239">
        <v>0</v>
      </c>
      <c r="J314" s="433"/>
      <c r="K314" s="236">
        <v>0</v>
      </c>
      <c r="L314" s="236">
        <v>0</v>
      </c>
      <c r="M314" s="236">
        <v>0</v>
      </c>
      <c r="N314" s="88">
        <f t="shared" si="170"/>
        <v>0</v>
      </c>
    </row>
    <row r="315" spans="1:19" s="38" customFormat="1" ht="195" hidden="1" x14ac:dyDescent="0.25">
      <c r="A315" s="444" t="s">
        <v>13</v>
      </c>
      <c r="B315" s="6" t="s">
        <v>202</v>
      </c>
      <c r="C315" s="30">
        <v>0</v>
      </c>
      <c r="D315" s="344">
        <v>43101</v>
      </c>
      <c r="E315" s="30">
        <v>1600</v>
      </c>
      <c r="F315" s="30"/>
      <c r="G315" s="30"/>
      <c r="H315" s="30">
        <v>2400</v>
      </c>
      <c r="I315" s="30">
        <v>4000</v>
      </c>
      <c r="J315" s="40"/>
      <c r="K315" s="5">
        <v>4800</v>
      </c>
      <c r="L315" s="5">
        <v>6200</v>
      </c>
      <c r="M315" s="5">
        <v>8000</v>
      </c>
      <c r="N315" s="35"/>
    </row>
    <row r="316" spans="1:19" s="38" customFormat="1" hidden="1" x14ac:dyDescent="0.25">
      <c r="A316" s="454"/>
      <c r="B316" s="7" t="s">
        <v>96</v>
      </c>
      <c r="C316" s="12">
        <v>0</v>
      </c>
      <c r="D316" s="383">
        <v>43101</v>
      </c>
      <c r="E316" s="12">
        <v>0</v>
      </c>
      <c r="F316" s="12">
        <v>0</v>
      </c>
      <c r="G316" s="12">
        <v>0</v>
      </c>
      <c r="H316" s="12">
        <v>0</v>
      </c>
      <c r="I316" s="12">
        <v>600</v>
      </c>
      <c r="J316" s="43"/>
      <c r="K316" s="8">
        <v>1000</v>
      </c>
      <c r="L316" s="8">
        <v>1400</v>
      </c>
      <c r="M316" s="8">
        <v>2000</v>
      </c>
      <c r="N316" s="10"/>
    </row>
    <row r="317" spans="1:19" s="38" customFormat="1" ht="19.5" hidden="1" x14ac:dyDescent="0.25">
      <c r="A317" s="18"/>
      <c r="B317" s="19" t="s">
        <v>14</v>
      </c>
      <c r="C317" s="446" t="s">
        <v>15</v>
      </c>
      <c r="D317" s="447"/>
      <c r="E317" s="447"/>
      <c r="F317" s="447"/>
      <c r="G317" s="447"/>
      <c r="H317" s="447"/>
      <c r="I317" s="447"/>
      <c r="J317" s="499"/>
      <c r="K317" s="564"/>
      <c r="L317" s="565"/>
      <c r="M317" s="565"/>
      <c r="N317" s="566"/>
    </row>
    <row r="318" spans="1:19" s="38" customFormat="1" ht="22.5" hidden="1" x14ac:dyDescent="0.25">
      <c r="A318" s="435" t="s">
        <v>29</v>
      </c>
      <c r="B318" s="425" t="s">
        <v>205</v>
      </c>
      <c r="C318" s="428"/>
      <c r="D318" s="45" t="s">
        <v>17</v>
      </c>
      <c r="E318" s="78">
        <f t="shared" ref="E318:I318" si="171">SUM(E319:E321)</f>
        <v>0</v>
      </c>
      <c r="F318" s="78">
        <f t="shared" si="171"/>
        <v>0</v>
      </c>
      <c r="G318" s="78">
        <f t="shared" si="171"/>
        <v>0</v>
      </c>
      <c r="H318" s="78">
        <f t="shared" si="171"/>
        <v>0</v>
      </c>
      <c r="I318" s="78">
        <f t="shared" si="171"/>
        <v>0</v>
      </c>
      <c r="J318" s="431"/>
      <c r="K318" s="78">
        <f t="shared" ref="K318:M318" si="172">SUM(K319:K321)</f>
        <v>4.2</v>
      </c>
      <c r="L318" s="78">
        <f t="shared" si="172"/>
        <v>83</v>
      </c>
      <c r="M318" s="78">
        <f t="shared" si="172"/>
        <v>0</v>
      </c>
      <c r="N318" s="88">
        <f>E318+H318+I318+K318+L318+M318</f>
        <v>87.2</v>
      </c>
    </row>
    <row r="319" spans="1:19" s="38" customFormat="1" ht="23.25" hidden="1" x14ac:dyDescent="0.25">
      <c r="A319" s="435"/>
      <c r="B319" s="426"/>
      <c r="C319" s="429"/>
      <c r="D319" s="16" t="s">
        <v>18</v>
      </c>
      <c r="E319" s="234">
        <v>0</v>
      </c>
      <c r="F319" s="234">
        <v>0</v>
      </c>
      <c r="G319" s="234">
        <v>0</v>
      </c>
      <c r="H319" s="235">
        <v>0</v>
      </c>
      <c r="I319" s="235">
        <v>0</v>
      </c>
      <c r="J319" s="432"/>
      <c r="K319" s="236">
        <v>0</v>
      </c>
      <c r="L319" s="236">
        <v>0</v>
      </c>
      <c r="M319" s="236">
        <v>0</v>
      </c>
      <c r="N319" s="273">
        <f t="shared" ref="N319:N321" si="173">E319+H319+I319+K319+L319+M319</f>
        <v>0</v>
      </c>
    </row>
    <row r="320" spans="1:19" s="38" customFormat="1" ht="23.25" hidden="1" x14ac:dyDescent="0.25">
      <c r="A320" s="435"/>
      <c r="B320" s="426"/>
      <c r="C320" s="429"/>
      <c r="D320" s="16" t="s">
        <v>10</v>
      </c>
      <c r="E320" s="234">
        <v>0</v>
      </c>
      <c r="F320" s="234">
        <v>0</v>
      </c>
      <c r="G320" s="234">
        <v>0</v>
      </c>
      <c r="H320" s="235">
        <v>0</v>
      </c>
      <c r="I320" s="235">
        <v>0</v>
      </c>
      <c r="J320" s="432"/>
      <c r="K320" s="236"/>
      <c r="L320" s="236">
        <v>83</v>
      </c>
      <c r="M320" s="236"/>
      <c r="N320" s="273">
        <f t="shared" si="173"/>
        <v>83</v>
      </c>
    </row>
    <row r="321" spans="1:19" s="38" customFormat="1" ht="23.25" hidden="1" thickBot="1" x14ac:dyDescent="0.3">
      <c r="A321" s="435"/>
      <c r="B321" s="426"/>
      <c r="C321" s="570"/>
      <c r="D321" s="20" t="s">
        <v>11</v>
      </c>
      <c r="E321" s="238">
        <v>0</v>
      </c>
      <c r="F321" s="238">
        <v>0</v>
      </c>
      <c r="G321" s="238">
        <v>0</v>
      </c>
      <c r="H321" s="239">
        <v>0</v>
      </c>
      <c r="I321" s="239">
        <v>0</v>
      </c>
      <c r="J321" s="433"/>
      <c r="K321" s="236">
        <v>4.2</v>
      </c>
      <c r="L321" s="236"/>
      <c r="M321" s="236"/>
      <c r="N321" s="88">
        <f t="shared" si="173"/>
        <v>4.2</v>
      </c>
    </row>
    <row r="322" spans="1:19" s="38" customFormat="1" ht="117" x14ac:dyDescent="0.25">
      <c r="A322" s="444" t="s">
        <v>78</v>
      </c>
      <c r="B322" s="6" t="s">
        <v>203</v>
      </c>
      <c r="C322" s="30">
        <v>0</v>
      </c>
      <c r="D322" s="344">
        <v>43101</v>
      </c>
      <c r="E322" s="30">
        <v>1.5</v>
      </c>
      <c r="F322" s="30"/>
      <c r="G322" s="30"/>
      <c r="H322" s="30">
        <v>3</v>
      </c>
      <c r="I322" s="30">
        <v>4.5</v>
      </c>
      <c r="J322" s="40"/>
      <c r="K322" s="5">
        <v>6</v>
      </c>
      <c r="L322" s="5">
        <v>7.5</v>
      </c>
      <c r="M322" s="5">
        <v>9</v>
      </c>
      <c r="N322" s="35"/>
    </row>
    <row r="323" spans="1:19" s="38" customFormat="1" x14ac:dyDescent="0.25">
      <c r="A323" s="454"/>
      <c r="B323" s="7" t="s">
        <v>96</v>
      </c>
      <c r="C323" s="12">
        <v>0</v>
      </c>
      <c r="D323" s="383">
        <v>43101</v>
      </c>
      <c r="E323" s="12">
        <v>0.1</v>
      </c>
      <c r="F323" s="12">
        <v>0.2</v>
      </c>
      <c r="G323" s="12">
        <v>0.2</v>
      </c>
      <c r="H323" s="12">
        <v>2.4</v>
      </c>
      <c r="I323" s="12">
        <v>0.4</v>
      </c>
      <c r="J323" s="43"/>
      <c r="K323" s="384">
        <v>0.5</v>
      </c>
      <c r="L323" s="384">
        <v>0.6</v>
      </c>
      <c r="M323" s="384">
        <v>0.7</v>
      </c>
      <c r="N323" s="10"/>
    </row>
    <row r="324" spans="1:19" s="38" customFormat="1" ht="19.5" x14ac:dyDescent="0.25">
      <c r="A324" s="18"/>
      <c r="B324" s="19" t="s">
        <v>14</v>
      </c>
      <c r="C324" s="446" t="s">
        <v>15</v>
      </c>
      <c r="D324" s="447"/>
      <c r="E324" s="447"/>
      <c r="F324" s="447"/>
      <c r="G324" s="447"/>
      <c r="H324" s="447"/>
      <c r="I324" s="447"/>
      <c r="J324" s="499"/>
      <c r="K324" s="564"/>
      <c r="L324" s="565"/>
      <c r="M324" s="565"/>
      <c r="N324" s="566"/>
    </row>
    <row r="325" spans="1:19" s="38" customFormat="1" ht="22.5" x14ac:dyDescent="0.25">
      <c r="A325" s="434" t="s">
        <v>103</v>
      </c>
      <c r="B325" s="425" t="s">
        <v>206</v>
      </c>
      <c r="C325" s="428"/>
      <c r="D325" s="4" t="s">
        <v>17</v>
      </c>
      <c r="E325" s="78">
        <f t="shared" ref="E325:I325" si="174">SUM(E326:E328)</f>
        <v>0</v>
      </c>
      <c r="F325" s="78">
        <f t="shared" si="174"/>
        <v>0</v>
      </c>
      <c r="G325" s="78">
        <f t="shared" si="174"/>
        <v>0</v>
      </c>
      <c r="H325" s="78">
        <f t="shared" si="174"/>
        <v>0</v>
      </c>
      <c r="I325" s="78">
        <f t="shared" si="174"/>
        <v>0</v>
      </c>
      <c r="J325" s="431"/>
      <c r="K325" s="78">
        <f t="shared" ref="K325:M325" si="175">SUM(K326:K328)</f>
        <v>0</v>
      </c>
      <c r="L325" s="78">
        <f t="shared" si="175"/>
        <v>0</v>
      </c>
      <c r="M325" s="78">
        <f t="shared" si="175"/>
        <v>0</v>
      </c>
      <c r="N325" s="88">
        <f>E325+H325+I325+K325+L325+M325</f>
        <v>0</v>
      </c>
    </row>
    <row r="326" spans="1:19" s="38" customFormat="1" ht="23.25" x14ac:dyDescent="0.25">
      <c r="A326" s="435"/>
      <c r="B326" s="426"/>
      <c r="C326" s="429"/>
      <c r="D326" s="16" t="s">
        <v>18</v>
      </c>
      <c r="E326" s="234">
        <v>0</v>
      </c>
      <c r="F326" s="234">
        <v>0</v>
      </c>
      <c r="G326" s="234">
        <v>0</v>
      </c>
      <c r="H326" s="235">
        <v>0</v>
      </c>
      <c r="I326" s="235">
        <v>0</v>
      </c>
      <c r="J326" s="432"/>
      <c r="K326" s="236">
        <v>0</v>
      </c>
      <c r="L326" s="236">
        <v>0</v>
      </c>
      <c r="M326" s="236">
        <v>0</v>
      </c>
      <c r="N326" s="273">
        <f t="shared" ref="N326:N327" si="176">E326+H326+I326+K326+L326+M326</f>
        <v>0</v>
      </c>
    </row>
    <row r="327" spans="1:19" s="38" customFormat="1" ht="23.25" x14ac:dyDescent="0.25">
      <c r="A327" s="435"/>
      <c r="B327" s="426"/>
      <c r="C327" s="429"/>
      <c r="D327" s="16" t="s">
        <v>10</v>
      </c>
      <c r="E327" s="234">
        <v>0</v>
      </c>
      <c r="F327" s="234">
        <v>0</v>
      </c>
      <c r="G327" s="234">
        <v>0</v>
      </c>
      <c r="H327" s="235">
        <v>0</v>
      </c>
      <c r="I327" s="235">
        <v>0</v>
      </c>
      <c r="J327" s="432"/>
      <c r="K327" s="236">
        <v>0</v>
      </c>
      <c r="L327" s="236">
        <v>0</v>
      </c>
      <c r="M327" s="236">
        <v>0</v>
      </c>
      <c r="N327" s="273">
        <f t="shared" si="176"/>
        <v>0</v>
      </c>
    </row>
    <row r="328" spans="1:19" s="38" customFormat="1" ht="130.9" customHeight="1" thickBot="1" x14ac:dyDescent="0.3">
      <c r="A328" s="460"/>
      <c r="B328" s="427"/>
      <c r="C328" s="570"/>
      <c r="D328" s="17" t="s">
        <v>11</v>
      </c>
      <c r="E328" s="238">
        <v>0</v>
      </c>
      <c r="F328" s="238">
        <v>0</v>
      </c>
      <c r="G328" s="238">
        <v>0</v>
      </c>
      <c r="H328" s="239">
        <v>0</v>
      </c>
      <c r="I328" s="239">
        <v>0</v>
      </c>
      <c r="J328" s="433"/>
      <c r="K328" s="236">
        <v>0</v>
      </c>
      <c r="L328" s="236">
        <v>0</v>
      </c>
      <c r="M328" s="236">
        <v>0</v>
      </c>
      <c r="N328" s="88">
        <f>E328+H328+I328+K328+L328+M328</f>
        <v>0</v>
      </c>
    </row>
    <row r="329" spans="1:19" s="38" customFormat="1" ht="136.5" x14ac:dyDescent="0.25">
      <c r="A329" s="444" t="s">
        <v>80</v>
      </c>
      <c r="B329" s="342" t="s">
        <v>204</v>
      </c>
      <c r="C329" s="385"/>
      <c r="D329" s="344">
        <v>43101</v>
      </c>
      <c r="E329" s="385">
        <v>1500</v>
      </c>
      <c r="F329" s="385"/>
      <c r="G329" s="385"/>
      <c r="H329" s="385">
        <v>2000</v>
      </c>
      <c r="I329" s="385">
        <v>2500</v>
      </c>
      <c r="J329" s="399" t="s">
        <v>207</v>
      </c>
      <c r="K329" s="5">
        <v>3000</v>
      </c>
      <c r="L329" s="386">
        <v>3500</v>
      </c>
      <c r="M329" s="386">
        <v>4000</v>
      </c>
      <c r="N329" s="387"/>
    </row>
    <row r="330" spans="1:19" s="38" customFormat="1" x14ac:dyDescent="0.25">
      <c r="A330" s="445"/>
      <c r="B330" s="388" t="s">
        <v>96</v>
      </c>
      <c r="C330" s="389">
        <v>0</v>
      </c>
      <c r="D330" s="390">
        <v>43101</v>
      </c>
      <c r="E330" s="389">
        <v>120.3</v>
      </c>
      <c r="F330" s="389">
        <v>600</v>
      </c>
      <c r="G330" s="389">
        <v>600</v>
      </c>
      <c r="H330" s="389">
        <v>160.30000000000001</v>
      </c>
      <c r="I330" s="389">
        <v>200.4</v>
      </c>
      <c r="J330" s="391"/>
      <c r="K330" s="397">
        <v>240.5</v>
      </c>
      <c r="L330" s="398">
        <v>280.60000000000002</v>
      </c>
      <c r="M330" s="398">
        <v>320.7</v>
      </c>
      <c r="N330" s="392"/>
    </row>
    <row r="331" spans="1:19" s="38" customFormat="1" ht="19.5" x14ac:dyDescent="0.25">
      <c r="A331" s="14"/>
      <c r="B331" s="393" t="s">
        <v>14</v>
      </c>
      <c r="C331" s="446" t="s">
        <v>15</v>
      </c>
      <c r="D331" s="447"/>
      <c r="E331" s="447"/>
      <c r="F331" s="447"/>
      <c r="G331" s="447"/>
      <c r="H331" s="447"/>
      <c r="I331" s="447"/>
      <c r="J331" s="448"/>
      <c r="K331" s="457"/>
      <c r="L331" s="458"/>
      <c r="M331" s="458"/>
      <c r="N331" s="459"/>
    </row>
    <row r="332" spans="1:19" s="38" customFormat="1" ht="22.5" x14ac:dyDescent="0.25">
      <c r="A332" s="434" t="s">
        <v>105</v>
      </c>
      <c r="B332" s="437" t="s">
        <v>34</v>
      </c>
      <c r="C332" s="572"/>
      <c r="D332" s="394" t="s">
        <v>17</v>
      </c>
      <c r="E332" s="357">
        <v>0</v>
      </c>
      <c r="F332" s="357">
        <v>0</v>
      </c>
      <c r="G332" s="357">
        <v>0</v>
      </c>
      <c r="H332" s="357">
        <v>0</v>
      </c>
      <c r="I332" s="357">
        <v>0</v>
      </c>
      <c r="J332" s="442"/>
      <c r="K332" s="78">
        <f t="shared" ref="K332:M332" si="177">SUM(K333:K335)</f>
        <v>0</v>
      </c>
      <c r="L332" s="78">
        <f t="shared" si="177"/>
        <v>0</v>
      </c>
      <c r="M332" s="78">
        <f t="shared" si="177"/>
        <v>0</v>
      </c>
      <c r="N332" s="88">
        <f>E332+H332+I332+K332+L332+M332</f>
        <v>0</v>
      </c>
    </row>
    <row r="333" spans="1:19" s="38" customFormat="1" ht="23.25" x14ac:dyDescent="0.25">
      <c r="A333" s="435"/>
      <c r="B333" s="438"/>
      <c r="C333" s="573"/>
      <c r="D333" s="395" t="s">
        <v>18</v>
      </c>
      <c r="E333" s="234">
        <v>0</v>
      </c>
      <c r="F333" s="234">
        <v>0</v>
      </c>
      <c r="G333" s="234">
        <v>0</v>
      </c>
      <c r="H333" s="235">
        <v>0</v>
      </c>
      <c r="I333" s="235">
        <v>0</v>
      </c>
      <c r="J333" s="443"/>
      <c r="K333" s="236">
        <v>0</v>
      </c>
      <c r="L333" s="236">
        <v>0</v>
      </c>
      <c r="M333" s="236">
        <v>0</v>
      </c>
      <c r="N333" s="273">
        <f t="shared" ref="N333:N335" si="178">E333+H333+I333+K333+L333+M333</f>
        <v>0</v>
      </c>
    </row>
    <row r="334" spans="1:19" s="38" customFormat="1" ht="23.25" x14ac:dyDescent="0.25">
      <c r="A334" s="435"/>
      <c r="B334" s="438"/>
      <c r="C334" s="573"/>
      <c r="D334" s="396" t="s">
        <v>10</v>
      </c>
      <c r="E334" s="234">
        <v>0</v>
      </c>
      <c r="F334" s="234">
        <v>0</v>
      </c>
      <c r="G334" s="234">
        <v>0</v>
      </c>
      <c r="H334" s="235">
        <v>0</v>
      </c>
      <c r="I334" s="235">
        <v>0</v>
      </c>
      <c r="J334" s="443"/>
      <c r="K334" s="236">
        <v>0</v>
      </c>
      <c r="L334" s="236">
        <v>0</v>
      </c>
      <c r="M334" s="236">
        <v>0</v>
      </c>
      <c r="N334" s="273">
        <f t="shared" si="178"/>
        <v>0</v>
      </c>
    </row>
    <row r="335" spans="1:19" s="38" customFormat="1" ht="23.25" thickBot="1" x14ac:dyDescent="0.3">
      <c r="A335" s="435"/>
      <c r="B335" s="438"/>
      <c r="C335" s="574"/>
      <c r="D335" s="382" t="s">
        <v>11</v>
      </c>
      <c r="E335" s="238">
        <v>0</v>
      </c>
      <c r="F335" s="238">
        <v>0</v>
      </c>
      <c r="G335" s="238">
        <v>0</v>
      </c>
      <c r="H335" s="239">
        <v>0</v>
      </c>
      <c r="I335" s="239">
        <v>0</v>
      </c>
      <c r="J335" s="571"/>
      <c r="K335" s="236">
        <v>0</v>
      </c>
      <c r="L335" s="236">
        <v>0</v>
      </c>
      <c r="M335" s="236">
        <v>0</v>
      </c>
      <c r="N335" s="88">
        <f t="shared" si="178"/>
        <v>0</v>
      </c>
    </row>
    <row r="336" spans="1:19" ht="21" thickBot="1" x14ac:dyDescent="0.3">
      <c r="A336" s="451" t="s">
        <v>301</v>
      </c>
      <c r="B336" s="452"/>
      <c r="C336" s="452"/>
      <c r="D336" s="452"/>
      <c r="E336" s="452"/>
      <c r="F336" s="452"/>
      <c r="G336" s="452"/>
      <c r="H336" s="452"/>
      <c r="I336" s="452"/>
      <c r="J336" s="452"/>
      <c r="K336" s="452"/>
      <c r="L336" s="452"/>
      <c r="M336" s="452"/>
      <c r="N336" s="464"/>
      <c r="O336" s="38"/>
      <c r="P336" s="38"/>
      <c r="Q336" s="38"/>
      <c r="R336" s="38"/>
      <c r="S336" s="38"/>
    </row>
    <row r="337" spans="1:19" ht="175.5" x14ac:dyDescent="0.25">
      <c r="A337" s="444" t="s">
        <v>12</v>
      </c>
      <c r="B337" s="342" t="s">
        <v>278</v>
      </c>
      <c r="C337" s="343">
        <v>0</v>
      </c>
      <c r="D337" s="344"/>
      <c r="E337" s="415">
        <v>5.0000000000000001E-4</v>
      </c>
      <c r="F337" s="416">
        <v>2.7300000000000002E-4</v>
      </c>
      <c r="G337" s="416">
        <v>8.9999999999999998E-4</v>
      </c>
      <c r="H337" s="416">
        <v>5.0000000000000001E-4</v>
      </c>
      <c r="I337" s="416">
        <v>1E-3</v>
      </c>
      <c r="J337" s="345"/>
      <c r="K337" s="417">
        <v>1E-3</v>
      </c>
      <c r="L337" s="418">
        <v>1E-3</v>
      </c>
      <c r="M337" s="418">
        <v>1E-3</v>
      </c>
      <c r="N337" s="347"/>
    </row>
    <row r="338" spans="1:19" x14ac:dyDescent="0.25">
      <c r="A338" s="445"/>
      <c r="B338" s="348" t="s">
        <v>96</v>
      </c>
      <c r="C338" s="349">
        <v>0</v>
      </c>
      <c r="D338" s="350">
        <v>43101</v>
      </c>
      <c r="E338" s="420">
        <v>5.0000000000000001E-4</v>
      </c>
      <c r="F338" s="420">
        <v>2.7300000000000002E-4</v>
      </c>
      <c r="G338" s="420">
        <v>8.9999999999999998E-4</v>
      </c>
      <c r="H338" s="420">
        <v>5.0000000000000001E-4</v>
      </c>
      <c r="I338" s="420">
        <v>1E-3</v>
      </c>
      <c r="J338" s="351"/>
      <c r="K338" s="421">
        <v>1E-3</v>
      </c>
      <c r="L338" s="420">
        <v>1E-3</v>
      </c>
      <c r="M338" s="420">
        <v>2E-3</v>
      </c>
      <c r="N338" s="353"/>
    </row>
    <row r="339" spans="1:19" ht="19.5" x14ac:dyDescent="0.25">
      <c r="A339" s="14"/>
      <c r="B339" s="354" t="s">
        <v>14</v>
      </c>
      <c r="C339" s="446" t="s">
        <v>15</v>
      </c>
      <c r="D339" s="447"/>
      <c r="E339" s="447"/>
      <c r="F339" s="447"/>
      <c r="G339" s="447"/>
      <c r="H339" s="447"/>
      <c r="I339" s="447"/>
      <c r="J339" s="499"/>
      <c r="K339" s="500"/>
      <c r="L339" s="458"/>
      <c r="M339" s="458"/>
      <c r="N339" s="459"/>
      <c r="R339" s="355"/>
    </row>
    <row r="340" spans="1:19" ht="22.5" x14ac:dyDescent="0.25">
      <c r="A340" s="434" t="s">
        <v>16</v>
      </c>
      <c r="B340" s="437" t="s">
        <v>34</v>
      </c>
      <c r="C340" s="440"/>
      <c r="D340" s="356" t="s">
        <v>17</v>
      </c>
      <c r="E340" s="78">
        <f t="shared" ref="E340:I340" si="179">SUM(E341:E343)</f>
        <v>0</v>
      </c>
      <c r="F340" s="78">
        <f t="shared" si="179"/>
        <v>0</v>
      </c>
      <c r="G340" s="78">
        <f t="shared" si="179"/>
        <v>0</v>
      </c>
      <c r="H340" s="78">
        <f t="shared" si="179"/>
        <v>0</v>
      </c>
      <c r="I340" s="78">
        <f t="shared" si="179"/>
        <v>0</v>
      </c>
      <c r="J340" s="442"/>
      <c r="K340" s="78">
        <f t="shared" ref="K340:M340" si="180">SUM(K341:K343)</f>
        <v>0</v>
      </c>
      <c r="L340" s="78">
        <f t="shared" si="180"/>
        <v>0</v>
      </c>
      <c r="M340" s="78">
        <f t="shared" si="180"/>
        <v>0</v>
      </c>
      <c r="N340" s="88">
        <f>E340+H340+I340+K340+L340+M340</f>
        <v>0</v>
      </c>
      <c r="O340" s="38"/>
      <c r="P340" s="38"/>
      <c r="Q340" s="38"/>
      <c r="R340" s="38"/>
      <c r="S340" s="38"/>
    </row>
    <row r="341" spans="1:19" ht="23.25" x14ac:dyDescent="0.25">
      <c r="A341" s="435"/>
      <c r="B341" s="438"/>
      <c r="C341" s="441"/>
      <c r="D341" s="359" t="s">
        <v>18</v>
      </c>
      <c r="E341" s="412"/>
      <c r="F341" s="412"/>
      <c r="G341" s="412"/>
      <c r="H341" s="413"/>
      <c r="I341" s="413"/>
      <c r="J341" s="443"/>
      <c r="K341" s="414"/>
      <c r="L341" s="414"/>
      <c r="M341" s="414"/>
      <c r="N341" s="360">
        <f t="shared" ref="N341:N342" si="181">E341+H341+I341+K341+L341+M341</f>
        <v>0</v>
      </c>
    </row>
    <row r="342" spans="1:19" ht="23.25" x14ac:dyDescent="0.25">
      <c r="A342" s="435"/>
      <c r="B342" s="438"/>
      <c r="C342" s="441"/>
      <c r="D342" s="361" t="s">
        <v>10</v>
      </c>
      <c r="E342" s="412"/>
      <c r="F342" s="412"/>
      <c r="G342" s="412"/>
      <c r="H342" s="413"/>
      <c r="I342" s="413"/>
      <c r="J342" s="443"/>
      <c r="K342" s="414"/>
      <c r="L342" s="414"/>
      <c r="M342" s="414"/>
      <c r="N342" s="360">
        <f t="shared" si="181"/>
        <v>0</v>
      </c>
    </row>
    <row r="343" spans="1:19" ht="23.25" thickBot="1" x14ac:dyDescent="0.3">
      <c r="A343" s="436"/>
      <c r="B343" s="439"/>
      <c r="C343" s="441"/>
      <c r="D343" s="362" t="s">
        <v>11</v>
      </c>
      <c r="E343" s="363"/>
      <c r="F343" s="363"/>
      <c r="G343" s="363"/>
      <c r="H343" s="356"/>
      <c r="I343" s="356"/>
      <c r="J343" s="443"/>
      <c r="K343" s="364"/>
      <c r="L343" s="364"/>
      <c r="M343" s="364"/>
      <c r="N343" s="365">
        <f>E343+H343+I343+K343+L343+M343</f>
        <v>0</v>
      </c>
    </row>
    <row r="344" spans="1:19" ht="97.5" x14ac:dyDescent="0.25">
      <c r="A344" s="444" t="s">
        <v>12</v>
      </c>
      <c r="B344" s="342" t="s">
        <v>279</v>
      </c>
      <c r="C344" s="343">
        <v>0</v>
      </c>
      <c r="D344" s="344"/>
      <c r="E344" s="343">
        <v>51</v>
      </c>
      <c r="F344" s="343">
        <v>100</v>
      </c>
      <c r="G344" s="343">
        <v>100</v>
      </c>
      <c r="H344" s="343">
        <v>75</v>
      </c>
      <c r="I344" s="343">
        <v>78</v>
      </c>
      <c r="J344" s="345"/>
      <c r="K344" s="86">
        <v>81</v>
      </c>
      <c r="L344" s="346">
        <v>83</v>
      </c>
      <c r="M344" s="346">
        <v>85</v>
      </c>
      <c r="N344" s="347"/>
    </row>
    <row r="345" spans="1:19" x14ac:dyDescent="0.25">
      <c r="A345" s="445"/>
      <c r="B345" s="348" t="s">
        <v>96</v>
      </c>
      <c r="C345" s="349">
        <v>0</v>
      </c>
      <c r="D345" s="350"/>
      <c r="E345" s="349">
        <v>51</v>
      </c>
      <c r="F345" s="349">
        <v>100</v>
      </c>
      <c r="G345" s="349">
        <v>100</v>
      </c>
      <c r="H345" s="349">
        <v>75</v>
      </c>
      <c r="I345" s="349">
        <v>78</v>
      </c>
      <c r="J345" s="351"/>
      <c r="K345" s="352">
        <v>81</v>
      </c>
      <c r="L345" s="349">
        <v>83</v>
      </c>
      <c r="M345" s="349">
        <v>85</v>
      </c>
      <c r="N345" s="353"/>
    </row>
    <row r="346" spans="1:19" ht="19.5" x14ac:dyDescent="0.25">
      <c r="A346" s="14"/>
      <c r="B346" s="354" t="s">
        <v>14</v>
      </c>
      <c r="C346" s="446" t="s">
        <v>15</v>
      </c>
      <c r="D346" s="447"/>
      <c r="E346" s="447"/>
      <c r="F346" s="447"/>
      <c r="G346" s="447"/>
      <c r="H346" s="447"/>
      <c r="I346" s="447"/>
      <c r="J346" s="499"/>
      <c r="K346" s="500"/>
      <c r="L346" s="458"/>
      <c r="M346" s="458"/>
      <c r="N346" s="459"/>
      <c r="R346" s="355"/>
    </row>
    <row r="347" spans="1:19" ht="22.5" x14ac:dyDescent="0.25">
      <c r="A347" s="434" t="s">
        <v>16</v>
      </c>
      <c r="B347" s="437" t="s">
        <v>280</v>
      </c>
      <c r="C347" s="440"/>
      <c r="D347" s="356" t="s">
        <v>17</v>
      </c>
      <c r="E347" s="78">
        <f t="shared" ref="E347:I347" si="182">SUM(E348:E350)</f>
        <v>6.3</v>
      </c>
      <c r="F347" s="78">
        <f t="shared" si="182"/>
        <v>6.3</v>
      </c>
      <c r="G347" s="78">
        <f t="shared" si="182"/>
        <v>5.3</v>
      </c>
      <c r="H347" s="78">
        <f t="shared" si="182"/>
        <v>6.3</v>
      </c>
      <c r="I347" s="78">
        <f t="shared" si="182"/>
        <v>6.3</v>
      </c>
      <c r="J347" s="442" t="s">
        <v>281</v>
      </c>
      <c r="K347" s="78">
        <f t="shared" ref="K347:M347" si="183">SUM(K348:K350)</f>
        <v>6.34</v>
      </c>
      <c r="L347" s="78">
        <f t="shared" si="183"/>
        <v>6.34</v>
      </c>
      <c r="M347" s="78">
        <f t="shared" si="183"/>
        <v>6.34</v>
      </c>
      <c r="N347" s="88">
        <f>E347+H347+I347+K347+L347+M347</f>
        <v>37.92</v>
      </c>
      <c r="O347" s="38"/>
      <c r="P347" s="38"/>
      <c r="Q347" s="38"/>
      <c r="R347" s="38"/>
      <c r="S347" s="38"/>
    </row>
    <row r="348" spans="1:19" ht="23.25" x14ac:dyDescent="0.25">
      <c r="A348" s="435"/>
      <c r="B348" s="438"/>
      <c r="C348" s="441"/>
      <c r="D348" s="359" t="s">
        <v>18</v>
      </c>
      <c r="E348" s="412">
        <v>0</v>
      </c>
      <c r="F348" s="412">
        <v>0</v>
      </c>
      <c r="G348" s="412">
        <v>0</v>
      </c>
      <c r="H348" s="413">
        <v>0</v>
      </c>
      <c r="I348" s="413">
        <v>0</v>
      </c>
      <c r="J348" s="443"/>
      <c r="K348" s="414">
        <v>0</v>
      </c>
      <c r="L348" s="414">
        <v>0</v>
      </c>
      <c r="M348" s="414">
        <v>0</v>
      </c>
      <c r="N348" s="360">
        <f t="shared" ref="N348:N349" si="184">E348+H348+I348+K348+L348+M348</f>
        <v>0</v>
      </c>
    </row>
    <row r="349" spans="1:19" ht="23.25" x14ac:dyDescent="0.25">
      <c r="A349" s="435"/>
      <c r="B349" s="438"/>
      <c r="C349" s="441"/>
      <c r="D349" s="361" t="s">
        <v>10</v>
      </c>
      <c r="E349" s="412">
        <v>6.3</v>
      </c>
      <c r="F349" s="412">
        <v>6.3</v>
      </c>
      <c r="G349" s="412">
        <v>5.3</v>
      </c>
      <c r="H349" s="413">
        <v>6.3</v>
      </c>
      <c r="I349" s="413">
        <v>6.3</v>
      </c>
      <c r="J349" s="443"/>
      <c r="K349" s="414">
        <v>6.34</v>
      </c>
      <c r="L349" s="414">
        <v>6.34</v>
      </c>
      <c r="M349" s="414">
        <v>6.34</v>
      </c>
      <c r="N349" s="360">
        <f t="shared" si="184"/>
        <v>37.92</v>
      </c>
    </row>
    <row r="350" spans="1:19" ht="48" customHeight="1" thickBot="1" x14ac:dyDescent="0.3">
      <c r="A350" s="436"/>
      <c r="B350" s="439"/>
      <c r="C350" s="441"/>
      <c r="D350" s="362" t="s">
        <v>11</v>
      </c>
      <c r="E350" s="363">
        <v>0</v>
      </c>
      <c r="F350" s="363">
        <v>0</v>
      </c>
      <c r="G350" s="363">
        <v>0</v>
      </c>
      <c r="H350" s="356">
        <v>0</v>
      </c>
      <c r="I350" s="356">
        <v>0</v>
      </c>
      <c r="J350" s="443"/>
      <c r="K350" s="364">
        <v>0</v>
      </c>
      <c r="L350" s="364">
        <v>0</v>
      </c>
      <c r="M350" s="364">
        <v>0</v>
      </c>
      <c r="N350" s="365">
        <f>E350+H350+I350+K350+L350+M350</f>
        <v>0</v>
      </c>
    </row>
    <row r="351" spans="1:19" s="38" customFormat="1" ht="19.899999999999999" customHeight="1" thickBot="1" x14ac:dyDescent="0.3">
      <c r="A351" s="451" t="s">
        <v>208</v>
      </c>
      <c r="B351" s="452"/>
      <c r="C351" s="452"/>
      <c r="D351" s="452"/>
      <c r="E351" s="452"/>
      <c r="F351" s="452"/>
      <c r="G351" s="452"/>
      <c r="H351" s="452"/>
      <c r="I351" s="452"/>
      <c r="J351" s="452"/>
      <c r="K351" s="452"/>
      <c r="L351" s="452"/>
      <c r="M351" s="452"/>
      <c r="N351" s="453"/>
    </row>
    <row r="352" spans="1:19" s="38" customFormat="1" ht="117" x14ac:dyDescent="0.25">
      <c r="A352" s="444" t="s">
        <v>12</v>
      </c>
      <c r="B352" s="342" t="s">
        <v>209</v>
      </c>
      <c r="C352" s="343">
        <v>0</v>
      </c>
      <c r="D352" s="344">
        <v>43465</v>
      </c>
      <c r="E352" s="343">
        <v>0</v>
      </c>
      <c r="F352" s="343"/>
      <c r="G352" s="343"/>
      <c r="H352" s="343">
        <v>10</v>
      </c>
      <c r="I352" s="343">
        <v>20</v>
      </c>
      <c r="J352" s="345"/>
      <c r="K352" s="86">
        <v>30</v>
      </c>
      <c r="L352" s="346">
        <v>40</v>
      </c>
      <c r="M352" s="346">
        <v>50</v>
      </c>
      <c r="N352" s="347"/>
      <c r="O352"/>
      <c r="P352"/>
      <c r="Q352"/>
      <c r="R352"/>
      <c r="S352"/>
    </row>
    <row r="353" spans="1:19" s="38" customFormat="1" x14ac:dyDescent="0.25">
      <c r="A353" s="445"/>
      <c r="B353" s="348" t="s">
        <v>96</v>
      </c>
      <c r="C353" s="349">
        <v>0</v>
      </c>
      <c r="D353" s="390">
        <v>43465</v>
      </c>
      <c r="E353" s="401">
        <v>0</v>
      </c>
      <c r="F353" s="401">
        <v>0</v>
      </c>
      <c r="G353" s="401">
        <v>0</v>
      </c>
      <c r="H353" s="401">
        <v>10</v>
      </c>
      <c r="I353" s="401">
        <v>20</v>
      </c>
      <c r="J353" s="351"/>
      <c r="K353" s="402">
        <v>30</v>
      </c>
      <c r="L353" s="401">
        <v>40</v>
      </c>
      <c r="M353" s="401">
        <v>50</v>
      </c>
      <c r="N353" s="353"/>
      <c r="O353"/>
      <c r="P353"/>
      <c r="Q353"/>
      <c r="R353"/>
      <c r="S353"/>
    </row>
    <row r="354" spans="1:19" s="38" customFormat="1" ht="19.5" x14ac:dyDescent="0.25">
      <c r="A354" s="14"/>
      <c r="B354" s="354" t="s">
        <v>14</v>
      </c>
      <c r="C354" s="446" t="s">
        <v>15</v>
      </c>
      <c r="D354" s="447"/>
      <c r="E354" s="447"/>
      <c r="F354" s="447"/>
      <c r="G354" s="447"/>
      <c r="H354" s="447"/>
      <c r="I354" s="447"/>
      <c r="J354" s="499"/>
      <c r="K354" s="500"/>
      <c r="L354" s="458"/>
      <c r="M354" s="458"/>
      <c r="N354" s="459"/>
      <c r="O354"/>
      <c r="P354"/>
      <c r="Q354"/>
      <c r="R354" s="355"/>
      <c r="S354"/>
    </row>
    <row r="355" spans="1:19" s="38" customFormat="1" ht="22.5" x14ac:dyDescent="0.25">
      <c r="A355" s="434" t="s">
        <v>16</v>
      </c>
      <c r="B355" s="437" t="s">
        <v>34</v>
      </c>
      <c r="C355" s="440"/>
      <c r="D355" s="356" t="s">
        <v>17</v>
      </c>
      <c r="E355" s="357">
        <v>0</v>
      </c>
      <c r="F355" s="357">
        <v>0</v>
      </c>
      <c r="G355" s="357">
        <v>0</v>
      </c>
      <c r="H355" s="357">
        <v>0</v>
      </c>
      <c r="I355" s="357">
        <v>0</v>
      </c>
      <c r="J355" s="442"/>
      <c r="K355" s="357">
        <v>0</v>
      </c>
      <c r="L355" s="357">
        <v>0</v>
      </c>
      <c r="M355" s="357">
        <v>0</v>
      </c>
      <c r="N355" s="358">
        <v>0</v>
      </c>
    </row>
    <row r="356" spans="1:19" s="38" customFormat="1" ht="23.25" x14ac:dyDescent="0.25">
      <c r="A356" s="435"/>
      <c r="B356" s="438"/>
      <c r="C356" s="441"/>
      <c r="D356" s="359" t="s">
        <v>18</v>
      </c>
      <c r="E356" s="234">
        <v>0</v>
      </c>
      <c r="F356" s="234">
        <v>0</v>
      </c>
      <c r="G356" s="234">
        <v>0</v>
      </c>
      <c r="H356" s="235">
        <v>0</v>
      </c>
      <c r="I356" s="235">
        <v>0</v>
      </c>
      <c r="J356" s="443"/>
      <c r="K356" s="236">
        <v>0</v>
      </c>
      <c r="L356" s="236">
        <v>0</v>
      </c>
      <c r="M356" s="236">
        <v>0</v>
      </c>
      <c r="N356" s="273">
        <f t="shared" ref="N356:N358" si="185">E356+H356+I356+K356+L356+M356</f>
        <v>0</v>
      </c>
      <c r="O356"/>
      <c r="P356"/>
      <c r="Q356"/>
      <c r="R356"/>
      <c r="S356"/>
    </row>
    <row r="357" spans="1:19" s="38" customFormat="1" ht="23.25" x14ac:dyDescent="0.25">
      <c r="A357" s="435"/>
      <c r="B357" s="438"/>
      <c r="C357" s="441"/>
      <c r="D357" s="361" t="s">
        <v>10</v>
      </c>
      <c r="E357" s="234">
        <v>0</v>
      </c>
      <c r="F357" s="234">
        <v>0</v>
      </c>
      <c r="G357" s="234">
        <v>0</v>
      </c>
      <c r="H357" s="235">
        <v>0</v>
      </c>
      <c r="I357" s="235">
        <v>0</v>
      </c>
      <c r="J357" s="443"/>
      <c r="K357" s="236">
        <v>0</v>
      </c>
      <c r="L357" s="236">
        <v>0</v>
      </c>
      <c r="M357" s="236">
        <v>0</v>
      </c>
      <c r="N357" s="273">
        <f t="shared" si="185"/>
        <v>0</v>
      </c>
      <c r="O357"/>
      <c r="P357"/>
      <c r="Q357"/>
      <c r="R357"/>
      <c r="S357"/>
    </row>
    <row r="358" spans="1:19" s="38" customFormat="1" ht="23.25" thickBot="1" x14ac:dyDescent="0.3">
      <c r="A358" s="436"/>
      <c r="B358" s="439"/>
      <c r="C358" s="441"/>
      <c r="D358" s="362" t="s">
        <v>11</v>
      </c>
      <c r="E358" s="238">
        <v>0</v>
      </c>
      <c r="F358" s="238">
        <v>0</v>
      </c>
      <c r="G358" s="238">
        <v>0</v>
      </c>
      <c r="H358" s="239">
        <v>0</v>
      </c>
      <c r="I358" s="239">
        <v>0</v>
      </c>
      <c r="J358" s="443"/>
      <c r="K358" s="236">
        <v>0</v>
      </c>
      <c r="L358" s="236">
        <v>0</v>
      </c>
      <c r="M358" s="236">
        <v>0</v>
      </c>
      <c r="N358" s="88">
        <f t="shared" si="185"/>
        <v>0</v>
      </c>
      <c r="O358"/>
      <c r="P358"/>
      <c r="Q358"/>
      <c r="R358"/>
      <c r="S358"/>
    </row>
    <row r="359" spans="1:19" s="38" customFormat="1" ht="156" hidden="1" x14ac:dyDescent="0.25">
      <c r="A359" s="444" t="s">
        <v>13</v>
      </c>
      <c r="B359" s="342" t="s">
        <v>210</v>
      </c>
      <c r="C359" s="343">
        <v>0</v>
      </c>
      <c r="D359" s="344">
        <v>43465</v>
      </c>
      <c r="E359" s="343">
        <v>0</v>
      </c>
      <c r="F359" s="343"/>
      <c r="G359" s="343"/>
      <c r="H359" s="343">
        <v>0</v>
      </c>
      <c r="I359" s="343">
        <v>0</v>
      </c>
      <c r="J359" s="345"/>
      <c r="K359" s="86">
        <v>0</v>
      </c>
      <c r="L359" s="346">
        <v>0</v>
      </c>
      <c r="M359" s="346">
        <v>1.2</v>
      </c>
      <c r="N359" s="347"/>
      <c r="O359"/>
      <c r="P359"/>
      <c r="Q359"/>
      <c r="R359"/>
      <c r="S359"/>
    </row>
    <row r="360" spans="1:19" s="38" customFormat="1" hidden="1" x14ac:dyDescent="0.25">
      <c r="A360" s="445"/>
      <c r="B360" s="348" t="s">
        <v>96</v>
      </c>
      <c r="C360" s="349">
        <v>0</v>
      </c>
      <c r="D360" s="390">
        <v>43465</v>
      </c>
      <c r="E360" s="349">
        <v>0</v>
      </c>
      <c r="F360" s="349">
        <v>0</v>
      </c>
      <c r="G360" s="349">
        <v>0</v>
      </c>
      <c r="H360" s="349">
        <v>0</v>
      </c>
      <c r="I360" s="349">
        <v>0</v>
      </c>
      <c r="J360" s="351"/>
      <c r="K360" s="402">
        <v>0</v>
      </c>
      <c r="L360" s="401">
        <v>0</v>
      </c>
      <c r="M360" s="401">
        <v>1.2</v>
      </c>
      <c r="N360" s="353"/>
      <c r="O360"/>
      <c r="P360"/>
      <c r="Q360"/>
      <c r="R360"/>
      <c r="S360"/>
    </row>
    <row r="361" spans="1:19" s="38" customFormat="1" ht="19.5" hidden="1" x14ac:dyDescent="0.25">
      <c r="A361" s="14"/>
      <c r="B361" s="354" t="s">
        <v>14</v>
      </c>
      <c r="C361" s="446" t="s">
        <v>15</v>
      </c>
      <c r="D361" s="447"/>
      <c r="E361" s="447"/>
      <c r="F361" s="447"/>
      <c r="G361" s="447"/>
      <c r="H361" s="447"/>
      <c r="I361" s="447"/>
      <c r="J361" s="499"/>
      <c r="K361" s="500"/>
      <c r="L361" s="458"/>
      <c r="M361" s="458"/>
      <c r="N361" s="459"/>
      <c r="O361"/>
      <c r="P361"/>
      <c r="Q361"/>
      <c r="R361" s="355"/>
      <c r="S361"/>
    </row>
    <row r="362" spans="1:19" s="38" customFormat="1" ht="22.5" hidden="1" x14ac:dyDescent="0.25">
      <c r="A362" s="434" t="s">
        <v>29</v>
      </c>
      <c r="B362" s="437" t="s">
        <v>34</v>
      </c>
      <c r="C362" s="440"/>
      <c r="D362" s="356" t="s">
        <v>17</v>
      </c>
      <c r="E362" s="357">
        <v>0</v>
      </c>
      <c r="F362" s="357">
        <v>0</v>
      </c>
      <c r="G362" s="357">
        <v>0</v>
      </c>
      <c r="H362" s="357">
        <v>0</v>
      </c>
      <c r="I362" s="357">
        <v>0</v>
      </c>
      <c r="J362" s="442"/>
      <c r="K362" s="357">
        <v>0</v>
      </c>
      <c r="L362" s="357">
        <v>0</v>
      </c>
      <c r="M362" s="357">
        <v>0</v>
      </c>
      <c r="N362" s="358">
        <v>0</v>
      </c>
    </row>
    <row r="363" spans="1:19" s="38" customFormat="1" ht="23.25" hidden="1" x14ac:dyDescent="0.25">
      <c r="A363" s="435"/>
      <c r="B363" s="438"/>
      <c r="C363" s="441"/>
      <c r="D363" s="359" t="s">
        <v>18</v>
      </c>
      <c r="E363" s="234">
        <v>0</v>
      </c>
      <c r="F363" s="234">
        <v>0</v>
      </c>
      <c r="G363" s="234">
        <v>0</v>
      </c>
      <c r="H363" s="235">
        <v>0</v>
      </c>
      <c r="I363" s="235">
        <v>0</v>
      </c>
      <c r="J363" s="443"/>
      <c r="K363" s="236">
        <v>0</v>
      </c>
      <c r="L363" s="236">
        <v>0</v>
      </c>
      <c r="M363" s="236">
        <v>0</v>
      </c>
      <c r="N363" s="360">
        <v>0</v>
      </c>
      <c r="O363"/>
      <c r="P363"/>
      <c r="Q363"/>
      <c r="R363"/>
      <c r="S363"/>
    </row>
    <row r="364" spans="1:19" s="32" customFormat="1" ht="21.75" hidden="1" customHeight="1" x14ac:dyDescent="0.25">
      <c r="A364" s="435"/>
      <c r="B364" s="438"/>
      <c r="C364" s="441"/>
      <c r="D364" s="361" t="s">
        <v>10</v>
      </c>
      <c r="E364" s="234">
        <v>0</v>
      </c>
      <c r="F364" s="234">
        <v>0</v>
      </c>
      <c r="G364" s="234">
        <v>0</v>
      </c>
      <c r="H364" s="235">
        <v>0</v>
      </c>
      <c r="I364" s="235">
        <v>0</v>
      </c>
      <c r="J364" s="443"/>
      <c r="K364" s="236">
        <v>0</v>
      </c>
      <c r="L364" s="236">
        <v>0</v>
      </c>
      <c r="M364" s="236">
        <v>0</v>
      </c>
      <c r="N364" s="360">
        <v>0</v>
      </c>
      <c r="O364"/>
      <c r="P364"/>
      <c r="Q364"/>
      <c r="R364"/>
      <c r="S364"/>
    </row>
    <row r="365" spans="1:19" s="38" customFormat="1" ht="23.25" hidden="1" thickBot="1" x14ac:dyDescent="0.3">
      <c r="A365" s="436"/>
      <c r="B365" s="439"/>
      <c r="C365" s="441"/>
      <c r="D365" s="362" t="s">
        <v>11</v>
      </c>
      <c r="E365" s="238">
        <v>0</v>
      </c>
      <c r="F365" s="238">
        <v>0</v>
      </c>
      <c r="G365" s="238">
        <v>0</v>
      </c>
      <c r="H365" s="239">
        <v>0</v>
      </c>
      <c r="I365" s="239">
        <v>0</v>
      </c>
      <c r="J365" s="443"/>
      <c r="K365" s="236">
        <v>0</v>
      </c>
      <c r="L365" s="236">
        <v>0</v>
      </c>
      <c r="M365" s="236">
        <v>0</v>
      </c>
      <c r="N365" s="365">
        <v>0</v>
      </c>
      <c r="O365"/>
      <c r="P365"/>
      <c r="Q365"/>
      <c r="R365"/>
      <c r="S365"/>
    </row>
    <row r="366" spans="1:19" s="38" customFormat="1" ht="97.5" hidden="1" x14ac:dyDescent="0.25">
      <c r="A366" s="444" t="s">
        <v>78</v>
      </c>
      <c r="B366" s="342" t="s">
        <v>211</v>
      </c>
      <c r="C366" s="343">
        <v>0</v>
      </c>
      <c r="D366" s="344">
        <v>43465</v>
      </c>
      <c r="E366" s="343">
        <v>0</v>
      </c>
      <c r="F366" s="343"/>
      <c r="G366" s="343"/>
      <c r="H366" s="343">
        <v>1</v>
      </c>
      <c r="I366" s="343">
        <v>2</v>
      </c>
      <c r="J366" s="345"/>
      <c r="K366" s="86">
        <v>4</v>
      </c>
      <c r="L366" s="346">
        <v>7</v>
      </c>
      <c r="M366" s="346">
        <v>10</v>
      </c>
      <c r="N366" s="347"/>
      <c r="O366"/>
      <c r="P366"/>
      <c r="Q366"/>
      <c r="R366"/>
      <c r="S366"/>
    </row>
    <row r="367" spans="1:19" s="38" customFormat="1" hidden="1" x14ac:dyDescent="0.25">
      <c r="A367" s="445"/>
      <c r="B367" s="348" t="s">
        <v>96</v>
      </c>
      <c r="C367" s="349">
        <v>0</v>
      </c>
      <c r="D367" s="390">
        <v>43465</v>
      </c>
      <c r="E367" s="349">
        <v>0</v>
      </c>
      <c r="F367" s="349">
        <v>0</v>
      </c>
      <c r="G367" s="349">
        <v>0</v>
      </c>
      <c r="H367" s="349">
        <v>1</v>
      </c>
      <c r="I367" s="349">
        <v>2</v>
      </c>
      <c r="J367" s="351"/>
      <c r="K367" s="295">
        <v>4</v>
      </c>
      <c r="L367" s="403">
        <v>7</v>
      </c>
      <c r="M367" s="403">
        <v>10</v>
      </c>
      <c r="N367" s="353"/>
      <c r="O367"/>
      <c r="P367"/>
      <c r="Q367"/>
      <c r="R367"/>
      <c r="S367"/>
    </row>
    <row r="368" spans="1:19" s="38" customFormat="1" ht="19.5" hidden="1" x14ac:dyDescent="0.25">
      <c r="A368" s="14"/>
      <c r="B368" s="354" t="s">
        <v>14</v>
      </c>
      <c r="C368" s="446" t="s">
        <v>15</v>
      </c>
      <c r="D368" s="447"/>
      <c r="E368" s="447"/>
      <c r="F368" s="447"/>
      <c r="G368" s="447"/>
      <c r="H368" s="447"/>
      <c r="I368" s="447"/>
      <c r="J368" s="499"/>
      <c r="K368" s="500"/>
      <c r="L368" s="458"/>
      <c r="M368" s="458"/>
      <c r="N368" s="459"/>
      <c r="O368"/>
      <c r="P368"/>
      <c r="Q368"/>
      <c r="R368" s="355"/>
      <c r="S368"/>
    </row>
    <row r="369" spans="1:19" s="38" customFormat="1" ht="22.5" hidden="1" x14ac:dyDescent="0.25">
      <c r="A369" s="434" t="s">
        <v>103</v>
      </c>
      <c r="B369" s="437" t="s">
        <v>34</v>
      </c>
      <c r="C369" s="440"/>
      <c r="D369" s="356" t="s">
        <v>17</v>
      </c>
      <c r="E369" s="357">
        <v>0</v>
      </c>
      <c r="F369" s="357">
        <v>0</v>
      </c>
      <c r="G369" s="357">
        <v>0</v>
      </c>
      <c r="H369" s="357">
        <v>0</v>
      </c>
      <c r="I369" s="357">
        <v>0</v>
      </c>
      <c r="J369" s="442"/>
      <c r="K369" s="357">
        <v>0</v>
      </c>
      <c r="L369" s="357">
        <v>0</v>
      </c>
      <c r="M369" s="357">
        <v>0</v>
      </c>
      <c r="N369" s="358">
        <v>0</v>
      </c>
    </row>
    <row r="370" spans="1:19" s="38" customFormat="1" ht="23.25" hidden="1" x14ac:dyDescent="0.25">
      <c r="A370" s="435"/>
      <c r="B370" s="438"/>
      <c r="C370" s="441"/>
      <c r="D370" s="359" t="s">
        <v>18</v>
      </c>
      <c r="E370" s="234">
        <v>0</v>
      </c>
      <c r="F370" s="234">
        <v>0</v>
      </c>
      <c r="G370" s="234">
        <v>0</v>
      </c>
      <c r="H370" s="235">
        <v>0</v>
      </c>
      <c r="I370" s="235">
        <v>0</v>
      </c>
      <c r="J370" s="443"/>
      <c r="K370" s="236">
        <v>0</v>
      </c>
      <c r="L370" s="236">
        <v>0</v>
      </c>
      <c r="M370" s="236">
        <v>0</v>
      </c>
      <c r="N370" s="360">
        <v>0</v>
      </c>
      <c r="O370"/>
      <c r="P370"/>
      <c r="Q370"/>
      <c r="R370"/>
      <c r="S370"/>
    </row>
    <row r="371" spans="1:19" s="38" customFormat="1" ht="23.25" hidden="1" x14ac:dyDescent="0.25">
      <c r="A371" s="435"/>
      <c r="B371" s="438"/>
      <c r="C371" s="441"/>
      <c r="D371" s="361" t="s">
        <v>10</v>
      </c>
      <c r="E371" s="234">
        <v>0</v>
      </c>
      <c r="F371" s="234">
        <v>0</v>
      </c>
      <c r="G371" s="234">
        <v>0</v>
      </c>
      <c r="H371" s="235">
        <v>0</v>
      </c>
      <c r="I371" s="235">
        <v>0</v>
      </c>
      <c r="J371" s="443"/>
      <c r="K371" s="236">
        <v>0</v>
      </c>
      <c r="L371" s="236">
        <v>0</v>
      </c>
      <c r="M371" s="236">
        <v>0</v>
      </c>
      <c r="N371" s="360">
        <v>0</v>
      </c>
      <c r="O371"/>
      <c r="P371"/>
      <c r="Q371"/>
      <c r="R371"/>
      <c r="S371"/>
    </row>
    <row r="372" spans="1:19" s="38" customFormat="1" ht="23.25" hidden="1" thickBot="1" x14ac:dyDescent="0.3">
      <c r="A372" s="436"/>
      <c r="B372" s="439"/>
      <c r="C372" s="441"/>
      <c r="D372" s="362" t="s">
        <v>11</v>
      </c>
      <c r="E372" s="238">
        <v>0</v>
      </c>
      <c r="F372" s="238">
        <v>0</v>
      </c>
      <c r="G372" s="238">
        <v>0</v>
      </c>
      <c r="H372" s="239">
        <v>0</v>
      </c>
      <c r="I372" s="239">
        <v>0</v>
      </c>
      <c r="J372" s="443"/>
      <c r="K372" s="236">
        <v>0</v>
      </c>
      <c r="L372" s="236">
        <v>0</v>
      </c>
      <c r="M372" s="236">
        <v>0</v>
      </c>
      <c r="N372" s="365">
        <v>0</v>
      </c>
      <c r="O372"/>
      <c r="P372"/>
      <c r="Q372"/>
      <c r="R372"/>
      <c r="S372"/>
    </row>
    <row r="373" spans="1:19" s="38" customFormat="1" ht="21" thickBot="1" x14ac:dyDescent="0.3">
      <c r="A373" s="451" t="s">
        <v>212</v>
      </c>
      <c r="B373" s="452"/>
      <c r="C373" s="452"/>
      <c r="D373" s="452"/>
      <c r="E373" s="452"/>
      <c r="F373" s="452"/>
      <c r="G373" s="452"/>
      <c r="H373" s="452"/>
      <c r="I373" s="452"/>
      <c r="J373" s="452"/>
      <c r="K373" s="452"/>
      <c r="L373" s="452"/>
      <c r="M373" s="452"/>
      <c r="N373" s="464"/>
    </row>
    <row r="374" spans="1:19" s="38" customFormat="1" ht="117" x14ac:dyDescent="0.25">
      <c r="A374" s="444" t="s">
        <v>12</v>
      </c>
      <c r="B374" s="342" t="s">
        <v>213</v>
      </c>
      <c r="C374" s="343">
        <v>0</v>
      </c>
      <c r="D374" s="344">
        <v>43252</v>
      </c>
      <c r="E374" s="343">
        <v>0</v>
      </c>
      <c r="F374" s="343"/>
      <c r="G374" s="343"/>
      <c r="H374" s="400">
        <v>5</v>
      </c>
      <c r="I374" s="400">
        <v>15</v>
      </c>
      <c r="J374" s="345"/>
      <c r="K374" s="86">
        <v>25</v>
      </c>
      <c r="L374" s="346">
        <v>30</v>
      </c>
      <c r="M374" s="346">
        <v>34</v>
      </c>
      <c r="N374" s="347"/>
      <c r="O374"/>
      <c r="P374"/>
      <c r="Q374"/>
      <c r="R374"/>
      <c r="S374"/>
    </row>
    <row r="375" spans="1:19" s="38" customFormat="1" x14ac:dyDescent="0.25">
      <c r="A375" s="445"/>
      <c r="B375" s="348" t="s">
        <v>96</v>
      </c>
      <c r="C375" s="349">
        <v>0</v>
      </c>
      <c r="D375" s="390">
        <v>43252</v>
      </c>
      <c r="E375" s="349">
        <v>0</v>
      </c>
      <c r="F375" s="349">
        <v>0</v>
      </c>
      <c r="G375" s="349">
        <v>0</v>
      </c>
      <c r="H375" s="401">
        <v>1.2</v>
      </c>
      <c r="I375" s="401">
        <v>2.4</v>
      </c>
      <c r="J375" s="351"/>
      <c r="K375" s="402">
        <v>6</v>
      </c>
      <c r="L375" s="401">
        <v>7.2</v>
      </c>
      <c r="M375" s="401">
        <v>9.6</v>
      </c>
      <c r="N375" s="353"/>
      <c r="O375"/>
      <c r="P375"/>
      <c r="Q375"/>
      <c r="R375"/>
      <c r="S375"/>
    </row>
    <row r="376" spans="1:19" s="38" customFormat="1" ht="19.5" x14ac:dyDescent="0.25">
      <c r="A376" s="14"/>
      <c r="B376" s="354" t="s">
        <v>14</v>
      </c>
      <c r="C376" s="446" t="s">
        <v>15</v>
      </c>
      <c r="D376" s="447"/>
      <c r="E376" s="447"/>
      <c r="F376" s="447"/>
      <c r="G376" s="447"/>
      <c r="H376" s="447"/>
      <c r="I376" s="447"/>
      <c r="J376" s="499"/>
      <c r="K376" s="500"/>
      <c r="L376" s="458"/>
      <c r="M376" s="458"/>
      <c r="N376" s="459"/>
      <c r="O376"/>
      <c r="P376"/>
      <c r="Q376"/>
      <c r="R376" s="355"/>
      <c r="S376"/>
    </row>
    <row r="377" spans="1:19" s="38" customFormat="1" ht="22.5" x14ac:dyDescent="0.25">
      <c r="A377" s="434" t="s">
        <v>16</v>
      </c>
      <c r="B377" s="437" t="s">
        <v>220</v>
      </c>
      <c r="C377" s="440"/>
      <c r="D377" s="356" t="s">
        <v>17</v>
      </c>
      <c r="E377" s="357">
        <v>0</v>
      </c>
      <c r="F377" s="357">
        <v>0</v>
      </c>
      <c r="G377" s="357">
        <v>0</v>
      </c>
      <c r="H377" s="357">
        <v>0</v>
      </c>
      <c r="I377" s="357">
        <v>0</v>
      </c>
      <c r="J377" s="442" t="s">
        <v>286</v>
      </c>
      <c r="K377" s="357">
        <v>0</v>
      </c>
      <c r="L377" s="357">
        <v>0</v>
      </c>
      <c r="M377" s="357">
        <v>0</v>
      </c>
      <c r="N377" s="358">
        <v>0</v>
      </c>
    </row>
    <row r="378" spans="1:19" s="38" customFormat="1" ht="23.25" x14ac:dyDescent="0.25">
      <c r="A378" s="435"/>
      <c r="B378" s="438"/>
      <c r="C378" s="441"/>
      <c r="D378" s="359" t="s">
        <v>18</v>
      </c>
      <c r="E378" s="234">
        <v>0</v>
      </c>
      <c r="F378" s="234">
        <v>0</v>
      </c>
      <c r="G378" s="234">
        <v>0</v>
      </c>
      <c r="H378" s="235">
        <v>0</v>
      </c>
      <c r="I378" s="235">
        <v>0</v>
      </c>
      <c r="J378" s="443"/>
      <c r="K378" s="236">
        <v>0</v>
      </c>
      <c r="L378" s="236">
        <v>0</v>
      </c>
      <c r="M378" s="236">
        <v>0</v>
      </c>
      <c r="N378" s="360">
        <v>0</v>
      </c>
      <c r="O378"/>
      <c r="P378"/>
      <c r="Q378"/>
      <c r="R378"/>
      <c r="S378"/>
    </row>
    <row r="379" spans="1:19" s="38" customFormat="1" ht="23.25" x14ac:dyDescent="0.25">
      <c r="A379" s="435"/>
      <c r="B379" s="438"/>
      <c r="C379" s="441"/>
      <c r="D379" s="361" t="s">
        <v>10</v>
      </c>
      <c r="E379" s="234">
        <v>0</v>
      </c>
      <c r="F379" s="234">
        <v>0</v>
      </c>
      <c r="G379" s="234">
        <v>0</v>
      </c>
      <c r="H379" s="235">
        <v>0</v>
      </c>
      <c r="I379" s="235">
        <v>0</v>
      </c>
      <c r="J379" s="443"/>
      <c r="K379" s="236">
        <v>0</v>
      </c>
      <c r="L379" s="236">
        <v>0</v>
      </c>
      <c r="M379" s="236">
        <v>0</v>
      </c>
      <c r="N379" s="360">
        <v>0</v>
      </c>
      <c r="O379"/>
      <c r="P379"/>
      <c r="Q379"/>
      <c r="R379"/>
      <c r="S379"/>
    </row>
    <row r="380" spans="1:19" s="38" customFormat="1" ht="171.6" customHeight="1" thickBot="1" x14ac:dyDescent="0.3">
      <c r="A380" s="436"/>
      <c r="B380" s="439"/>
      <c r="C380" s="441"/>
      <c r="D380" s="362" t="s">
        <v>11</v>
      </c>
      <c r="E380" s="238">
        <v>2</v>
      </c>
      <c r="F380" s="238">
        <v>2</v>
      </c>
      <c r="G380" s="238">
        <v>1.67</v>
      </c>
      <c r="H380" s="239">
        <v>2</v>
      </c>
      <c r="I380" s="239">
        <v>2</v>
      </c>
      <c r="J380" s="443"/>
      <c r="K380" s="236">
        <v>2</v>
      </c>
      <c r="L380" s="236">
        <v>2</v>
      </c>
      <c r="M380" s="236">
        <v>2</v>
      </c>
      <c r="N380" s="365">
        <v>0</v>
      </c>
      <c r="O380"/>
      <c r="P380"/>
      <c r="Q380"/>
      <c r="R380"/>
      <c r="S380"/>
    </row>
    <row r="381" spans="1:19" s="38" customFormat="1" ht="234" x14ac:dyDescent="0.25">
      <c r="A381" s="444" t="s">
        <v>13</v>
      </c>
      <c r="B381" s="342" t="s">
        <v>214</v>
      </c>
      <c r="C381" s="343">
        <v>0</v>
      </c>
      <c r="D381" s="344" t="s">
        <v>218</v>
      </c>
      <c r="E381" s="343">
        <v>5</v>
      </c>
      <c r="F381" s="343"/>
      <c r="G381" s="343"/>
      <c r="H381" s="343">
        <v>15</v>
      </c>
      <c r="I381" s="343">
        <v>30</v>
      </c>
      <c r="J381" s="345"/>
      <c r="K381" s="86">
        <v>50</v>
      </c>
      <c r="L381" s="346">
        <v>80</v>
      </c>
      <c r="M381" s="346">
        <v>90</v>
      </c>
      <c r="N381" s="347"/>
      <c r="O381"/>
      <c r="P381"/>
      <c r="Q381"/>
      <c r="R381"/>
      <c r="S381"/>
    </row>
    <row r="382" spans="1:19" s="38" customFormat="1" x14ac:dyDescent="0.25">
      <c r="A382" s="445"/>
      <c r="B382" s="348" t="s">
        <v>96</v>
      </c>
      <c r="C382" s="349">
        <v>0</v>
      </c>
      <c r="D382" s="350" t="s">
        <v>218</v>
      </c>
      <c r="E382" s="349">
        <v>5</v>
      </c>
      <c r="F382" s="349">
        <v>0</v>
      </c>
      <c r="G382" s="349">
        <v>0</v>
      </c>
      <c r="H382" s="349">
        <v>15</v>
      </c>
      <c r="I382" s="349">
        <v>30</v>
      </c>
      <c r="J382" s="351"/>
      <c r="K382" s="352">
        <v>50</v>
      </c>
      <c r="L382" s="349">
        <v>80</v>
      </c>
      <c r="M382" s="349">
        <v>90</v>
      </c>
      <c r="N382" s="353"/>
      <c r="O382"/>
      <c r="P382"/>
      <c r="Q382"/>
      <c r="R382"/>
      <c r="S382"/>
    </row>
    <row r="383" spans="1:19" s="38" customFormat="1" ht="19.5" x14ac:dyDescent="0.25">
      <c r="A383" s="14"/>
      <c r="B383" s="354" t="s">
        <v>14</v>
      </c>
      <c r="C383" s="446" t="s">
        <v>15</v>
      </c>
      <c r="D383" s="447"/>
      <c r="E383" s="447"/>
      <c r="F383" s="447"/>
      <c r="G383" s="447"/>
      <c r="H383" s="447"/>
      <c r="I383" s="447"/>
      <c r="J383" s="499"/>
      <c r="K383" s="500"/>
      <c r="L383" s="458"/>
      <c r="M383" s="458"/>
      <c r="N383" s="459"/>
      <c r="O383"/>
      <c r="P383"/>
      <c r="Q383"/>
      <c r="R383" s="355"/>
      <c r="S383"/>
    </row>
    <row r="384" spans="1:19" s="38" customFormat="1" ht="22.5" x14ac:dyDescent="0.25">
      <c r="A384" s="434" t="s">
        <v>29</v>
      </c>
      <c r="B384" s="437" t="s">
        <v>34</v>
      </c>
      <c r="C384" s="440"/>
      <c r="D384" s="356" t="s">
        <v>17</v>
      </c>
      <c r="E384" s="357">
        <v>0</v>
      </c>
      <c r="F384" s="357">
        <v>0</v>
      </c>
      <c r="G384" s="357">
        <v>0</v>
      </c>
      <c r="H384" s="357">
        <v>0</v>
      </c>
      <c r="I384" s="357">
        <v>0</v>
      </c>
      <c r="J384" s="442"/>
      <c r="K384" s="357">
        <v>0</v>
      </c>
      <c r="L384" s="357">
        <v>0</v>
      </c>
      <c r="M384" s="357">
        <v>0</v>
      </c>
      <c r="N384" s="358">
        <v>0</v>
      </c>
    </row>
    <row r="385" spans="1:19" s="38" customFormat="1" ht="23.25" x14ac:dyDescent="0.25">
      <c r="A385" s="435"/>
      <c r="B385" s="438"/>
      <c r="C385" s="441"/>
      <c r="D385" s="359" t="s">
        <v>18</v>
      </c>
      <c r="E385" s="234">
        <v>0</v>
      </c>
      <c r="F385" s="234">
        <v>0</v>
      </c>
      <c r="G385" s="234">
        <v>0</v>
      </c>
      <c r="H385" s="235">
        <v>0</v>
      </c>
      <c r="I385" s="235">
        <v>0</v>
      </c>
      <c r="J385" s="443"/>
      <c r="K385" s="235">
        <v>0</v>
      </c>
      <c r="L385" s="235">
        <v>0</v>
      </c>
      <c r="M385" s="235">
        <v>0</v>
      </c>
      <c r="N385" s="360">
        <v>0</v>
      </c>
      <c r="O385"/>
      <c r="P385"/>
      <c r="Q385"/>
      <c r="R385"/>
      <c r="S385"/>
    </row>
    <row r="386" spans="1:19" s="38" customFormat="1" ht="23.25" x14ac:dyDescent="0.25">
      <c r="A386" s="435"/>
      <c r="B386" s="438"/>
      <c r="C386" s="441"/>
      <c r="D386" s="361" t="s">
        <v>10</v>
      </c>
      <c r="E386" s="234">
        <v>0</v>
      </c>
      <c r="F386" s="234">
        <v>0</v>
      </c>
      <c r="G386" s="234">
        <v>0</v>
      </c>
      <c r="H386" s="235">
        <v>0</v>
      </c>
      <c r="I386" s="235">
        <v>0</v>
      </c>
      <c r="J386" s="443"/>
      <c r="K386" s="235">
        <v>0</v>
      </c>
      <c r="L386" s="235">
        <v>0</v>
      </c>
      <c r="M386" s="235">
        <v>0</v>
      </c>
      <c r="N386" s="360">
        <v>0</v>
      </c>
      <c r="O386"/>
      <c r="P386"/>
      <c r="Q386"/>
      <c r="R386"/>
      <c r="S386"/>
    </row>
    <row r="387" spans="1:19" s="38" customFormat="1" ht="23.25" thickBot="1" x14ac:dyDescent="0.3">
      <c r="A387" s="436"/>
      <c r="B387" s="439"/>
      <c r="C387" s="441"/>
      <c r="D387" s="362" t="s">
        <v>11</v>
      </c>
      <c r="E387" s="238">
        <v>0</v>
      </c>
      <c r="F387" s="238">
        <v>0</v>
      </c>
      <c r="G387" s="238">
        <v>0</v>
      </c>
      <c r="H387" s="239">
        <v>0</v>
      </c>
      <c r="I387" s="239">
        <v>0</v>
      </c>
      <c r="J387" s="443"/>
      <c r="K387" s="235">
        <v>0</v>
      </c>
      <c r="L387" s="235">
        <v>0</v>
      </c>
      <c r="M387" s="235">
        <v>0</v>
      </c>
      <c r="N387" s="365">
        <v>0</v>
      </c>
      <c r="O387"/>
      <c r="P387"/>
      <c r="Q387"/>
      <c r="R387"/>
      <c r="S387"/>
    </row>
    <row r="388" spans="1:19" s="38" customFormat="1" ht="156" x14ac:dyDescent="0.25">
      <c r="A388" s="444" t="s">
        <v>78</v>
      </c>
      <c r="B388" s="342" t="s">
        <v>215</v>
      </c>
      <c r="C388" s="343">
        <v>0</v>
      </c>
      <c r="D388" s="344">
        <v>43344</v>
      </c>
      <c r="E388" s="400">
        <v>0</v>
      </c>
      <c r="F388" s="400"/>
      <c r="G388" s="400"/>
      <c r="H388" s="400">
        <v>5</v>
      </c>
      <c r="I388" s="400">
        <v>10</v>
      </c>
      <c r="J388" s="345"/>
      <c r="K388" s="404">
        <v>15</v>
      </c>
      <c r="L388" s="405">
        <v>20</v>
      </c>
      <c r="M388" s="405">
        <v>25</v>
      </c>
      <c r="N388" s="347"/>
      <c r="O388"/>
      <c r="P388"/>
      <c r="Q388"/>
      <c r="R388"/>
      <c r="S388"/>
    </row>
    <row r="389" spans="1:19" s="38" customFormat="1" x14ac:dyDescent="0.25">
      <c r="A389" s="445"/>
      <c r="B389" s="348" t="s">
        <v>96</v>
      </c>
      <c r="C389" s="349">
        <v>0</v>
      </c>
      <c r="D389" s="390">
        <v>43344</v>
      </c>
      <c r="E389" s="401">
        <v>0</v>
      </c>
      <c r="F389" s="401">
        <v>0</v>
      </c>
      <c r="G389" s="401">
        <v>0</v>
      </c>
      <c r="H389" s="401">
        <v>5</v>
      </c>
      <c r="I389" s="401">
        <v>10</v>
      </c>
      <c r="J389" s="351"/>
      <c r="K389" s="406">
        <v>15</v>
      </c>
      <c r="L389" s="407">
        <v>20</v>
      </c>
      <c r="M389" s="407">
        <v>25</v>
      </c>
      <c r="N389" s="353"/>
      <c r="O389"/>
      <c r="P389"/>
      <c r="Q389"/>
      <c r="R389"/>
      <c r="S389"/>
    </row>
    <row r="390" spans="1:19" s="38" customFormat="1" ht="19.5" x14ac:dyDescent="0.25">
      <c r="A390" s="14"/>
      <c r="B390" s="354" t="s">
        <v>14</v>
      </c>
      <c r="C390" s="446" t="s">
        <v>15</v>
      </c>
      <c r="D390" s="447"/>
      <c r="E390" s="447"/>
      <c r="F390" s="447"/>
      <c r="G390" s="447"/>
      <c r="H390" s="447"/>
      <c r="I390" s="447"/>
      <c r="J390" s="499"/>
      <c r="K390" s="500"/>
      <c r="L390" s="458"/>
      <c r="M390" s="458"/>
      <c r="N390" s="459"/>
      <c r="O390"/>
      <c r="P390"/>
      <c r="Q390"/>
      <c r="R390" s="355"/>
      <c r="S390"/>
    </row>
    <row r="391" spans="1:19" s="38" customFormat="1" ht="22.5" x14ac:dyDescent="0.25">
      <c r="A391" s="434" t="s">
        <v>103</v>
      </c>
      <c r="B391" s="437" t="s">
        <v>34</v>
      </c>
      <c r="C391" s="440"/>
      <c r="D391" s="356" t="s">
        <v>17</v>
      </c>
      <c r="E391" s="357">
        <v>0</v>
      </c>
      <c r="F391" s="357">
        <v>0</v>
      </c>
      <c r="G391" s="357">
        <v>0</v>
      </c>
      <c r="H391" s="357">
        <v>0</v>
      </c>
      <c r="I391" s="357">
        <v>0</v>
      </c>
      <c r="J391" s="442"/>
      <c r="K391" s="357">
        <v>0</v>
      </c>
      <c r="L391" s="357">
        <v>0</v>
      </c>
      <c r="M391" s="357">
        <v>0</v>
      </c>
      <c r="N391" s="358">
        <v>0</v>
      </c>
    </row>
    <row r="392" spans="1:19" s="38" customFormat="1" ht="23.25" x14ac:dyDescent="0.25">
      <c r="A392" s="435"/>
      <c r="B392" s="438"/>
      <c r="C392" s="441"/>
      <c r="D392" s="359" t="s">
        <v>18</v>
      </c>
      <c r="E392" s="234">
        <v>0</v>
      </c>
      <c r="F392" s="234">
        <v>0</v>
      </c>
      <c r="G392" s="234">
        <v>0</v>
      </c>
      <c r="H392" s="235">
        <v>0</v>
      </c>
      <c r="I392" s="235">
        <v>0</v>
      </c>
      <c r="J392" s="443"/>
      <c r="K392" s="235">
        <v>0</v>
      </c>
      <c r="L392" s="235">
        <v>0</v>
      </c>
      <c r="M392" s="235">
        <v>0</v>
      </c>
      <c r="N392" s="360">
        <v>0</v>
      </c>
      <c r="O392"/>
      <c r="P392"/>
      <c r="Q392"/>
      <c r="R392"/>
      <c r="S392"/>
    </row>
    <row r="393" spans="1:19" s="38" customFormat="1" ht="23.25" x14ac:dyDescent="0.25">
      <c r="A393" s="435"/>
      <c r="B393" s="438"/>
      <c r="C393" s="441"/>
      <c r="D393" s="361" t="s">
        <v>10</v>
      </c>
      <c r="E393" s="234">
        <v>0</v>
      </c>
      <c r="F393" s="234">
        <v>0</v>
      </c>
      <c r="G393" s="234">
        <v>0</v>
      </c>
      <c r="H393" s="235">
        <v>0</v>
      </c>
      <c r="I393" s="235">
        <v>0</v>
      </c>
      <c r="J393" s="443"/>
      <c r="K393" s="235">
        <v>0</v>
      </c>
      <c r="L393" s="235">
        <v>0</v>
      </c>
      <c r="M393" s="235">
        <v>0</v>
      </c>
      <c r="N393" s="360">
        <v>0</v>
      </c>
      <c r="O393"/>
      <c r="P393"/>
      <c r="Q393"/>
      <c r="R393"/>
      <c r="S393"/>
    </row>
    <row r="394" spans="1:19" s="38" customFormat="1" ht="23.25" thickBot="1" x14ac:dyDescent="0.3">
      <c r="A394" s="436"/>
      <c r="B394" s="439"/>
      <c r="C394" s="441"/>
      <c r="D394" s="362" t="s">
        <v>11</v>
      </c>
      <c r="E394" s="238">
        <v>0</v>
      </c>
      <c r="F394" s="238">
        <v>0</v>
      </c>
      <c r="G394" s="238">
        <v>0</v>
      </c>
      <c r="H394" s="239">
        <v>0</v>
      </c>
      <c r="I394" s="239">
        <v>0</v>
      </c>
      <c r="J394" s="443"/>
      <c r="K394" s="235">
        <v>0</v>
      </c>
      <c r="L394" s="235">
        <v>0</v>
      </c>
      <c r="M394" s="235">
        <v>0</v>
      </c>
      <c r="N394" s="365">
        <v>0</v>
      </c>
      <c r="O394"/>
      <c r="P394"/>
      <c r="Q394"/>
      <c r="R394"/>
      <c r="S394"/>
    </row>
    <row r="395" spans="1:19" s="38" customFormat="1" ht="136.5" x14ac:dyDescent="0.25">
      <c r="A395" s="444" t="s">
        <v>80</v>
      </c>
      <c r="B395" s="342" t="s">
        <v>216</v>
      </c>
      <c r="C395" s="343">
        <v>0</v>
      </c>
      <c r="D395" s="344">
        <v>43344</v>
      </c>
      <c r="E395" s="400">
        <v>0</v>
      </c>
      <c r="F395" s="400"/>
      <c r="G395" s="400"/>
      <c r="H395" s="400">
        <v>5</v>
      </c>
      <c r="I395" s="400">
        <v>10</v>
      </c>
      <c r="J395" s="345"/>
      <c r="K395" s="404">
        <v>15</v>
      </c>
      <c r="L395" s="405">
        <v>20</v>
      </c>
      <c r="M395" s="405">
        <v>25</v>
      </c>
      <c r="N395" s="347"/>
      <c r="O395"/>
      <c r="P395"/>
      <c r="Q395"/>
      <c r="R395"/>
      <c r="S395"/>
    </row>
    <row r="396" spans="1:19" s="38" customFormat="1" x14ac:dyDescent="0.25">
      <c r="A396" s="445"/>
      <c r="B396" s="348" t="s">
        <v>96</v>
      </c>
      <c r="C396" s="349">
        <v>0</v>
      </c>
      <c r="D396" s="390">
        <v>43344</v>
      </c>
      <c r="E396" s="401">
        <v>5</v>
      </c>
      <c r="F396" s="401">
        <v>0</v>
      </c>
      <c r="G396" s="401">
        <v>0</v>
      </c>
      <c r="H396" s="401">
        <v>5</v>
      </c>
      <c r="I396" s="401">
        <v>10</v>
      </c>
      <c r="J396" s="351"/>
      <c r="K396" s="406">
        <v>15</v>
      </c>
      <c r="L396" s="407">
        <v>20</v>
      </c>
      <c r="M396" s="407">
        <v>25</v>
      </c>
      <c r="N396" s="353"/>
      <c r="O396"/>
      <c r="P396"/>
      <c r="Q396"/>
      <c r="R396"/>
      <c r="S396"/>
    </row>
    <row r="397" spans="1:19" s="38" customFormat="1" ht="19.5" x14ac:dyDescent="0.25">
      <c r="A397" s="14"/>
      <c r="B397" s="354" t="s">
        <v>14</v>
      </c>
      <c r="C397" s="446" t="s">
        <v>15</v>
      </c>
      <c r="D397" s="447"/>
      <c r="E397" s="447"/>
      <c r="F397" s="447"/>
      <c r="G397" s="447"/>
      <c r="H397" s="447"/>
      <c r="I397" s="447"/>
      <c r="J397" s="499"/>
      <c r="K397" s="500"/>
      <c r="L397" s="458"/>
      <c r="M397" s="458"/>
      <c r="N397" s="459"/>
      <c r="O397"/>
      <c r="P397"/>
      <c r="Q397"/>
      <c r="R397" s="355"/>
      <c r="S397"/>
    </row>
    <row r="398" spans="1:19" s="38" customFormat="1" ht="22.5" x14ac:dyDescent="0.25">
      <c r="A398" s="434" t="s">
        <v>105</v>
      </c>
      <c r="B398" s="437" t="s">
        <v>34</v>
      </c>
      <c r="C398" s="440"/>
      <c r="D398" s="356" t="s">
        <v>17</v>
      </c>
      <c r="E398" s="357">
        <v>0</v>
      </c>
      <c r="F398" s="357">
        <v>0</v>
      </c>
      <c r="G398" s="357">
        <v>0</v>
      </c>
      <c r="H398" s="357">
        <v>0</v>
      </c>
      <c r="I398" s="357">
        <v>0</v>
      </c>
      <c r="J398" s="442"/>
      <c r="K398" s="357">
        <v>0</v>
      </c>
      <c r="L398" s="357">
        <v>0</v>
      </c>
      <c r="M398" s="357">
        <v>0</v>
      </c>
      <c r="N398" s="358">
        <v>0</v>
      </c>
    </row>
    <row r="399" spans="1:19" s="38" customFormat="1" ht="23.25" x14ac:dyDescent="0.25">
      <c r="A399" s="435"/>
      <c r="B399" s="438"/>
      <c r="C399" s="441"/>
      <c r="D399" s="359" t="s">
        <v>18</v>
      </c>
      <c r="E399" s="234">
        <v>0</v>
      </c>
      <c r="F399" s="234">
        <v>0</v>
      </c>
      <c r="G399" s="234">
        <v>0</v>
      </c>
      <c r="H399" s="235">
        <v>0</v>
      </c>
      <c r="I399" s="235">
        <v>0</v>
      </c>
      <c r="J399" s="443"/>
      <c r="K399" s="235">
        <v>0</v>
      </c>
      <c r="L399" s="235">
        <v>0</v>
      </c>
      <c r="M399" s="235">
        <v>0</v>
      </c>
      <c r="N399" s="360">
        <v>0</v>
      </c>
      <c r="O399"/>
      <c r="P399"/>
      <c r="Q399"/>
      <c r="R399"/>
      <c r="S399"/>
    </row>
    <row r="400" spans="1:19" s="38" customFormat="1" ht="23.25" x14ac:dyDescent="0.25">
      <c r="A400" s="435"/>
      <c r="B400" s="438"/>
      <c r="C400" s="441"/>
      <c r="D400" s="361" t="s">
        <v>10</v>
      </c>
      <c r="E400" s="234">
        <v>0</v>
      </c>
      <c r="F400" s="234">
        <v>0</v>
      </c>
      <c r="G400" s="234">
        <v>0</v>
      </c>
      <c r="H400" s="235">
        <v>0</v>
      </c>
      <c r="I400" s="235">
        <v>0</v>
      </c>
      <c r="J400" s="443"/>
      <c r="K400" s="235">
        <v>0</v>
      </c>
      <c r="L400" s="235">
        <v>0</v>
      </c>
      <c r="M400" s="235">
        <v>0</v>
      </c>
      <c r="N400" s="360">
        <v>0</v>
      </c>
      <c r="O400"/>
      <c r="P400"/>
      <c r="Q400"/>
      <c r="R400"/>
      <c r="S400"/>
    </row>
    <row r="401" spans="1:19" s="38" customFormat="1" ht="23.25" thickBot="1" x14ac:dyDescent="0.3">
      <c r="A401" s="436"/>
      <c r="B401" s="439"/>
      <c r="C401" s="441"/>
      <c r="D401" s="362" t="s">
        <v>11</v>
      </c>
      <c r="E401" s="238">
        <v>0</v>
      </c>
      <c r="F401" s="238">
        <v>0</v>
      </c>
      <c r="G401" s="238">
        <v>0</v>
      </c>
      <c r="H401" s="239">
        <v>0</v>
      </c>
      <c r="I401" s="239">
        <v>0</v>
      </c>
      <c r="J401" s="443"/>
      <c r="K401" s="235">
        <v>0</v>
      </c>
      <c r="L401" s="235">
        <v>0</v>
      </c>
      <c r="M401" s="235">
        <v>0</v>
      </c>
      <c r="N401" s="365">
        <v>0</v>
      </c>
      <c r="O401"/>
      <c r="P401"/>
      <c r="Q401"/>
      <c r="R401"/>
      <c r="S401"/>
    </row>
    <row r="402" spans="1:19" s="38" customFormat="1" ht="175.5" x14ac:dyDescent="0.25">
      <c r="A402" s="444" t="s">
        <v>121</v>
      </c>
      <c r="B402" s="342" t="s">
        <v>217</v>
      </c>
      <c r="C402" s="343">
        <v>0</v>
      </c>
      <c r="D402" s="344">
        <v>43465</v>
      </c>
      <c r="E402" s="408">
        <v>0</v>
      </c>
      <c r="F402" s="408"/>
      <c r="G402" s="408"/>
      <c r="H402" s="408">
        <v>10</v>
      </c>
      <c r="I402" s="408">
        <v>25</v>
      </c>
      <c r="J402" s="345"/>
      <c r="K402" s="404">
        <v>40</v>
      </c>
      <c r="L402" s="405">
        <v>55</v>
      </c>
      <c r="M402" s="405">
        <v>70</v>
      </c>
      <c r="N402" s="347"/>
      <c r="O402"/>
      <c r="P402"/>
      <c r="Q402"/>
      <c r="R402"/>
      <c r="S402"/>
    </row>
    <row r="403" spans="1:19" s="38" customFormat="1" x14ac:dyDescent="0.25">
      <c r="A403" s="445"/>
      <c r="B403" s="348" t="s">
        <v>96</v>
      </c>
      <c r="C403" s="349">
        <v>0</v>
      </c>
      <c r="D403" s="350">
        <v>43465</v>
      </c>
      <c r="E403" s="407">
        <v>0</v>
      </c>
      <c r="F403" s="407">
        <v>0</v>
      </c>
      <c r="G403" s="407">
        <v>0</v>
      </c>
      <c r="H403" s="407">
        <v>10</v>
      </c>
      <c r="I403" s="407">
        <v>25</v>
      </c>
      <c r="J403" s="351"/>
      <c r="K403" s="406">
        <v>40</v>
      </c>
      <c r="L403" s="407">
        <v>55</v>
      </c>
      <c r="M403" s="407">
        <v>70</v>
      </c>
      <c r="N403" s="353"/>
      <c r="O403"/>
      <c r="P403"/>
      <c r="Q403"/>
      <c r="R403"/>
      <c r="S403"/>
    </row>
    <row r="404" spans="1:19" s="38" customFormat="1" ht="19.5" x14ac:dyDescent="0.25">
      <c r="A404" s="14"/>
      <c r="B404" s="354" t="s">
        <v>14</v>
      </c>
      <c r="C404" s="446" t="s">
        <v>15</v>
      </c>
      <c r="D404" s="447"/>
      <c r="E404" s="447"/>
      <c r="F404" s="447"/>
      <c r="G404" s="447"/>
      <c r="H404" s="447"/>
      <c r="I404" s="447"/>
      <c r="J404" s="499"/>
      <c r="K404" s="500"/>
      <c r="L404" s="458"/>
      <c r="M404" s="458"/>
      <c r="N404" s="459"/>
      <c r="O404"/>
      <c r="P404"/>
      <c r="Q404"/>
      <c r="R404" s="355"/>
      <c r="S404"/>
    </row>
    <row r="405" spans="1:19" s="38" customFormat="1" ht="22.5" x14ac:dyDescent="0.25">
      <c r="A405" s="434" t="s">
        <v>122</v>
      </c>
      <c r="B405" s="437" t="s">
        <v>219</v>
      </c>
      <c r="C405" s="440"/>
      <c r="D405" s="356" t="s">
        <v>17</v>
      </c>
      <c r="E405" s="357">
        <v>0</v>
      </c>
      <c r="F405" s="357">
        <v>0</v>
      </c>
      <c r="G405" s="357">
        <v>0</v>
      </c>
      <c r="H405" s="357">
        <v>0</v>
      </c>
      <c r="I405" s="357">
        <v>0</v>
      </c>
      <c r="J405" s="442" t="s">
        <v>286</v>
      </c>
      <c r="K405" s="357">
        <v>0</v>
      </c>
      <c r="L405" s="357">
        <v>0</v>
      </c>
      <c r="M405" s="357">
        <v>0</v>
      </c>
      <c r="N405" s="358">
        <v>0</v>
      </c>
    </row>
    <row r="406" spans="1:19" s="38" customFormat="1" ht="23.25" x14ac:dyDescent="0.25">
      <c r="A406" s="435"/>
      <c r="B406" s="438"/>
      <c r="C406" s="441"/>
      <c r="D406" s="359" t="s">
        <v>18</v>
      </c>
      <c r="E406" s="234">
        <v>0</v>
      </c>
      <c r="F406" s="234">
        <v>0</v>
      </c>
      <c r="G406" s="234">
        <v>0</v>
      </c>
      <c r="H406" s="235">
        <v>0</v>
      </c>
      <c r="I406" s="235">
        <v>0</v>
      </c>
      <c r="J406" s="443"/>
      <c r="K406" s="236">
        <v>0</v>
      </c>
      <c r="L406" s="236">
        <v>0</v>
      </c>
      <c r="M406" s="236">
        <v>0</v>
      </c>
      <c r="N406" s="360">
        <v>0</v>
      </c>
      <c r="O406"/>
      <c r="P406"/>
      <c r="Q406"/>
      <c r="R406"/>
      <c r="S406"/>
    </row>
    <row r="407" spans="1:19" s="38" customFormat="1" ht="23.25" x14ac:dyDescent="0.25">
      <c r="A407" s="435"/>
      <c r="B407" s="438"/>
      <c r="C407" s="441"/>
      <c r="D407" s="361" t="s">
        <v>10</v>
      </c>
      <c r="E407" s="234">
        <v>0</v>
      </c>
      <c r="F407" s="234">
        <v>0</v>
      </c>
      <c r="G407" s="234">
        <v>0</v>
      </c>
      <c r="H407" s="235">
        <v>0</v>
      </c>
      <c r="I407" s="235">
        <v>0</v>
      </c>
      <c r="J407" s="443"/>
      <c r="K407" s="236">
        <v>0</v>
      </c>
      <c r="L407" s="236">
        <v>0</v>
      </c>
      <c r="M407" s="236">
        <v>0</v>
      </c>
      <c r="N407" s="360">
        <v>0</v>
      </c>
      <c r="O407"/>
      <c r="P407"/>
      <c r="Q407"/>
      <c r="R407"/>
      <c r="S407"/>
    </row>
    <row r="408" spans="1:19" s="38" customFormat="1" ht="141" customHeight="1" x14ac:dyDescent="0.25">
      <c r="A408" s="436"/>
      <c r="B408" s="439"/>
      <c r="C408" s="441"/>
      <c r="D408" s="362" t="s">
        <v>11</v>
      </c>
      <c r="E408" s="363">
        <v>0</v>
      </c>
      <c r="F408" s="363">
        <v>0</v>
      </c>
      <c r="G408" s="363">
        <v>0</v>
      </c>
      <c r="H408" s="356">
        <v>0</v>
      </c>
      <c r="I408" s="356">
        <v>0</v>
      </c>
      <c r="J408" s="443"/>
      <c r="K408" s="364">
        <v>0</v>
      </c>
      <c r="L408" s="364">
        <v>0</v>
      </c>
      <c r="M408" s="364">
        <v>2</v>
      </c>
      <c r="N408" s="365">
        <v>0</v>
      </c>
      <c r="O408"/>
      <c r="P408"/>
      <c r="Q408"/>
      <c r="R408"/>
      <c r="S408"/>
    </row>
    <row r="409" spans="1:19" s="38" customFormat="1" ht="39.75" thickBot="1" x14ac:dyDescent="0.3">
      <c r="A409" s="89" t="s">
        <v>28</v>
      </c>
      <c r="B409" s="90" t="s">
        <v>30</v>
      </c>
      <c r="C409" s="91"/>
      <c r="D409" s="92"/>
      <c r="E409" s="247"/>
      <c r="F409" s="247"/>
      <c r="G409" s="247"/>
      <c r="H409" s="247"/>
      <c r="I409" s="247"/>
      <c r="J409" s="248"/>
      <c r="K409" s="249"/>
      <c r="L409" s="249"/>
      <c r="M409" s="249"/>
      <c r="N409" s="250"/>
    </row>
    <row r="410" spans="1:19" s="38" customFormat="1" ht="40.5" x14ac:dyDescent="0.25">
      <c r="A410" s="486">
        <v>1</v>
      </c>
      <c r="B410" s="77" t="s">
        <v>52</v>
      </c>
      <c r="C410" s="488"/>
      <c r="D410" s="55" t="s">
        <v>9</v>
      </c>
      <c r="E410" s="251">
        <f>E411+E412+E413</f>
        <v>2</v>
      </c>
      <c r="F410" s="251">
        <f t="shared" ref="F410:I410" si="186">F411+F412+F413</f>
        <v>2</v>
      </c>
      <c r="G410" s="251">
        <f t="shared" si="186"/>
        <v>1.67</v>
      </c>
      <c r="H410" s="251">
        <f t="shared" si="186"/>
        <v>28.480000000000004</v>
      </c>
      <c r="I410" s="251">
        <f t="shared" si="186"/>
        <v>623.54</v>
      </c>
      <c r="J410" s="490"/>
      <c r="K410" s="251">
        <f t="shared" ref="K410:N410" si="187">K411+K412+K413</f>
        <v>631.21999999999991</v>
      </c>
      <c r="L410" s="251">
        <f t="shared" si="187"/>
        <v>703.84</v>
      </c>
      <c r="M410" s="251">
        <f t="shared" si="187"/>
        <v>625.34</v>
      </c>
      <c r="N410" s="252">
        <f t="shared" si="187"/>
        <v>2614.42</v>
      </c>
    </row>
    <row r="411" spans="1:19" s="38" customFormat="1" x14ac:dyDescent="0.25">
      <c r="A411" s="486"/>
      <c r="B411" s="493" t="str">
        <f>F269</f>
        <v>ОБРАЗОВАНИЕ</v>
      </c>
      <c r="C411" s="488"/>
      <c r="D411" s="56" t="s">
        <v>18</v>
      </c>
      <c r="E411" s="253">
        <f t="shared" ref="E411:I413" si="188">E275+E282+E289+E304+E312+E319+E326+E333+E356+E363+E370+E378+E385+E392+E399+E406</f>
        <v>0</v>
      </c>
      <c r="F411" s="253">
        <f t="shared" si="188"/>
        <v>0</v>
      </c>
      <c r="G411" s="253">
        <f t="shared" si="188"/>
        <v>0</v>
      </c>
      <c r="H411" s="253">
        <f t="shared" si="188"/>
        <v>0</v>
      </c>
      <c r="I411" s="253">
        <f t="shared" si="188"/>
        <v>0</v>
      </c>
      <c r="J411" s="491"/>
      <c r="K411" s="253">
        <f t="shared" ref="K411:M413" si="189">K275+K282+K289+K304+K312+K319+K326+K333+K356+K363+K370+K378+K385+K392+K399+K406</f>
        <v>0</v>
      </c>
      <c r="L411" s="253">
        <f t="shared" si="189"/>
        <v>0</v>
      </c>
      <c r="M411" s="253">
        <f t="shared" si="189"/>
        <v>0</v>
      </c>
      <c r="N411" s="257">
        <f t="shared" ref="N411:N413" si="190">E411+H411+I411+K411+L411+M411</f>
        <v>0</v>
      </c>
    </row>
    <row r="412" spans="1:19" s="38" customFormat="1" x14ac:dyDescent="0.25">
      <c r="A412" s="486"/>
      <c r="B412" s="494"/>
      <c r="C412" s="488"/>
      <c r="D412" s="56" t="s">
        <v>10</v>
      </c>
      <c r="E412" s="253">
        <f t="shared" si="188"/>
        <v>0</v>
      </c>
      <c r="F412" s="253">
        <f t="shared" si="188"/>
        <v>0</v>
      </c>
      <c r="G412" s="253">
        <f t="shared" si="188"/>
        <v>0</v>
      </c>
      <c r="H412" s="253">
        <f t="shared" si="188"/>
        <v>26.380000000000003</v>
      </c>
      <c r="I412" s="253">
        <f t="shared" si="188"/>
        <v>615.54</v>
      </c>
      <c r="J412" s="491"/>
      <c r="K412" s="253">
        <f t="shared" si="189"/>
        <v>618.91999999999996</v>
      </c>
      <c r="L412" s="253">
        <f t="shared" si="189"/>
        <v>695.84</v>
      </c>
      <c r="M412" s="253">
        <f t="shared" si="189"/>
        <v>615.34</v>
      </c>
      <c r="N412" s="257">
        <f t="shared" si="190"/>
        <v>2572.02</v>
      </c>
    </row>
    <row r="413" spans="1:19" s="38" customFormat="1" ht="21" thickBot="1" x14ac:dyDescent="0.3">
      <c r="A413" s="487"/>
      <c r="B413" s="495"/>
      <c r="C413" s="489"/>
      <c r="D413" s="98" t="s">
        <v>11</v>
      </c>
      <c r="E413" s="340">
        <f t="shared" si="188"/>
        <v>2</v>
      </c>
      <c r="F413" s="340">
        <f t="shared" si="188"/>
        <v>2</v>
      </c>
      <c r="G413" s="340">
        <f t="shared" si="188"/>
        <v>1.67</v>
      </c>
      <c r="H413" s="340">
        <f t="shared" si="188"/>
        <v>2.1</v>
      </c>
      <c r="I413" s="340">
        <f t="shared" si="188"/>
        <v>8</v>
      </c>
      <c r="J413" s="492"/>
      <c r="K413" s="340">
        <f t="shared" si="189"/>
        <v>12.3</v>
      </c>
      <c r="L413" s="340">
        <f t="shared" si="189"/>
        <v>8</v>
      </c>
      <c r="M413" s="340">
        <f t="shared" si="189"/>
        <v>10</v>
      </c>
      <c r="N413" s="258">
        <f t="shared" si="190"/>
        <v>42.4</v>
      </c>
    </row>
    <row r="414" spans="1:19" s="38" customFormat="1" ht="57.75" customHeight="1" thickBot="1" x14ac:dyDescent="0.3">
      <c r="A414" s="73"/>
      <c r="B414" s="74"/>
      <c r="C414" s="74"/>
      <c r="D414" s="74"/>
      <c r="E414" s="104" t="s">
        <v>86</v>
      </c>
      <c r="F414" s="103" t="s">
        <v>56</v>
      </c>
      <c r="G414" s="105"/>
      <c r="H414" s="74"/>
      <c r="I414" s="74"/>
      <c r="J414" s="74"/>
      <c r="K414" s="74"/>
      <c r="L414" s="74"/>
      <c r="M414" s="74"/>
      <c r="N414" s="75"/>
    </row>
    <row r="415" spans="1:19" s="38" customFormat="1" ht="21" thickBot="1" x14ac:dyDescent="0.3">
      <c r="A415" s="496" t="s">
        <v>228</v>
      </c>
      <c r="B415" s="497"/>
      <c r="C415" s="497"/>
      <c r="D415" s="497"/>
      <c r="E415" s="497"/>
      <c r="F415" s="497"/>
      <c r="G415" s="497"/>
      <c r="H415" s="497"/>
      <c r="I415" s="497"/>
      <c r="J415" s="497"/>
      <c r="K415" s="497"/>
      <c r="L415" s="497"/>
      <c r="M415" s="497"/>
      <c r="N415" s="498"/>
    </row>
    <row r="416" spans="1:19" s="38" customFormat="1" ht="136.5" x14ac:dyDescent="0.25">
      <c r="A416" s="444" t="s">
        <v>12</v>
      </c>
      <c r="B416" s="6" t="s">
        <v>229</v>
      </c>
      <c r="C416" s="83">
        <v>53</v>
      </c>
      <c r="D416" s="84">
        <v>43465</v>
      </c>
      <c r="E416" s="83">
        <v>128</v>
      </c>
      <c r="F416" s="83"/>
      <c r="G416" s="83"/>
      <c r="H416" s="83">
        <v>242</v>
      </c>
      <c r="I416" s="83">
        <v>350</v>
      </c>
      <c r="J416" s="85"/>
      <c r="K416" s="86">
        <v>465</v>
      </c>
      <c r="L416" s="86">
        <v>465</v>
      </c>
      <c r="M416" s="86">
        <v>465</v>
      </c>
      <c r="N416" s="87"/>
    </row>
    <row r="417" spans="1:14" s="38" customFormat="1" x14ac:dyDescent="0.25">
      <c r="A417" s="454"/>
      <c r="B417" s="13" t="s">
        <v>96</v>
      </c>
      <c r="C417" s="27"/>
      <c r="D417" s="11"/>
      <c r="E417" s="27">
        <v>5</v>
      </c>
      <c r="F417" s="27"/>
      <c r="G417" s="27"/>
      <c r="H417" s="27">
        <v>8</v>
      </c>
      <c r="I417" s="27">
        <v>10</v>
      </c>
      <c r="J417" s="39"/>
      <c r="K417" s="27">
        <v>13</v>
      </c>
      <c r="L417" s="27">
        <v>15</v>
      </c>
      <c r="M417" s="27">
        <v>17</v>
      </c>
      <c r="N417" s="28"/>
    </row>
    <row r="418" spans="1:14" s="38" customFormat="1" ht="19.5" x14ac:dyDescent="0.25">
      <c r="A418" s="14"/>
      <c r="B418" s="15" t="s">
        <v>14</v>
      </c>
      <c r="C418" s="446" t="s">
        <v>15</v>
      </c>
      <c r="D418" s="447"/>
      <c r="E418" s="447"/>
      <c r="F418" s="447"/>
      <c r="G418" s="447"/>
      <c r="H418" s="447"/>
      <c r="I418" s="447"/>
      <c r="J418" s="447"/>
      <c r="K418" s="455"/>
      <c r="L418" s="455"/>
      <c r="M418" s="455"/>
      <c r="N418" s="456"/>
    </row>
    <row r="419" spans="1:14" s="38" customFormat="1" ht="22.5" x14ac:dyDescent="0.25">
      <c r="A419" s="434" t="s">
        <v>16</v>
      </c>
      <c r="B419" s="425" t="s">
        <v>230</v>
      </c>
      <c r="C419" s="461"/>
      <c r="D419" s="4" t="s">
        <v>17</v>
      </c>
      <c r="E419" s="78">
        <f t="shared" ref="E419:I419" si="191">SUM(E420:E422)</f>
        <v>15.690000000000001</v>
      </c>
      <c r="F419" s="78">
        <f t="shared" si="191"/>
        <v>15.690000000000001</v>
      </c>
      <c r="G419" s="78">
        <f t="shared" si="191"/>
        <v>8.67</v>
      </c>
      <c r="H419" s="78">
        <f t="shared" si="191"/>
        <v>0</v>
      </c>
      <c r="I419" s="78">
        <f t="shared" si="191"/>
        <v>0</v>
      </c>
      <c r="J419" s="431" t="s">
        <v>297</v>
      </c>
      <c r="K419" s="78">
        <f t="shared" ref="K419:M419" si="192">SUM(K420:K422)</f>
        <v>0</v>
      </c>
      <c r="L419" s="78">
        <f t="shared" si="192"/>
        <v>0</v>
      </c>
      <c r="M419" s="78">
        <f t="shared" si="192"/>
        <v>0</v>
      </c>
      <c r="N419" s="88">
        <f>E419+H419+I419+K419+L419+M419</f>
        <v>15.690000000000001</v>
      </c>
    </row>
    <row r="420" spans="1:14" s="38" customFormat="1" ht="23.25" x14ac:dyDescent="0.25">
      <c r="A420" s="435"/>
      <c r="B420" s="426"/>
      <c r="C420" s="462"/>
      <c r="D420" s="16" t="s">
        <v>18</v>
      </c>
      <c r="E420" s="234">
        <v>15.3</v>
      </c>
      <c r="F420" s="234">
        <v>15.3</v>
      </c>
      <c r="G420" s="234">
        <v>8.4600000000000009</v>
      </c>
      <c r="H420" s="235">
        <v>0</v>
      </c>
      <c r="I420" s="235">
        <v>0</v>
      </c>
      <c r="J420" s="432"/>
      <c r="K420" s="235">
        <v>0</v>
      </c>
      <c r="L420" s="235">
        <v>0</v>
      </c>
      <c r="M420" s="235">
        <v>0</v>
      </c>
      <c r="N420" s="273">
        <f t="shared" ref="N420:N422" si="193">E420+H420+I420+K420+L420+M420</f>
        <v>15.3</v>
      </c>
    </row>
    <row r="421" spans="1:14" s="38" customFormat="1" ht="23.25" x14ac:dyDescent="0.25">
      <c r="A421" s="435"/>
      <c r="B421" s="426"/>
      <c r="C421" s="462"/>
      <c r="D421" s="16" t="s">
        <v>10</v>
      </c>
      <c r="E421" s="234">
        <v>0.31</v>
      </c>
      <c r="F421" s="234">
        <v>0.31</v>
      </c>
      <c r="G421" s="234">
        <v>0.17</v>
      </c>
      <c r="H421" s="235">
        <v>0</v>
      </c>
      <c r="I421" s="235">
        <v>0</v>
      </c>
      <c r="J421" s="432"/>
      <c r="K421" s="235">
        <v>0</v>
      </c>
      <c r="L421" s="235">
        <v>0</v>
      </c>
      <c r="M421" s="235">
        <v>0</v>
      </c>
      <c r="N421" s="273">
        <f t="shared" si="193"/>
        <v>0.31</v>
      </c>
    </row>
    <row r="422" spans="1:14" s="38" customFormat="1" ht="22.5" x14ac:dyDescent="0.25">
      <c r="A422" s="460"/>
      <c r="B422" s="427"/>
      <c r="C422" s="463"/>
      <c r="D422" s="17" t="s">
        <v>11</v>
      </c>
      <c r="E422" s="238">
        <v>0.08</v>
      </c>
      <c r="F422" s="238">
        <v>0.08</v>
      </c>
      <c r="G422" s="238">
        <v>0.04</v>
      </c>
      <c r="H422" s="239">
        <v>0</v>
      </c>
      <c r="I422" s="239">
        <v>0</v>
      </c>
      <c r="J422" s="433"/>
      <c r="K422" s="235">
        <v>0</v>
      </c>
      <c r="L422" s="235">
        <v>0</v>
      </c>
      <c r="M422" s="235">
        <v>0</v>
      </c>
      <c r="N422" s="88">
        <f t="shared" si="193"/>
        <v>0.08</v>
      </c>
    </row>
    <row r="423" spans="1:14" s="38" customFormat="1" ht="22.5" x14ac:dyDescent="0.25">
      <c r="A423" s="434" t="s">
        <v>299</v>
      </c>
      <c r="B423" s="425" t="s">
        <v>231</v>
      </c>
      <c r="C423" s="461"/>
      <c r="D423" s="4" t="s">
        <v>17</v>
      </c>
      <c r="E423" s="78">
        <f t="shared" ref="E423:I423" si="194">SUM(E424:E426)</f>
        <v>10.06</v>
      </c>
      <c r="F423" s="78">
        <f t="shared" si="194"/>
        <v>10.06</v>
      </c>
      <c r="G423" s="78">
        <f t="shared" si="194"/>
        <v>10.06</v>
      </c>
      <c r="H423" s="78">
        <f t="shared" si="194"/>
        <v>0</v>
      </c>
      <c r="I423" s="78">
        <f t="shared" si="194"/>
        <v>0</v>
      </c>
      <c r="J423" s="431" t="s">
        <v>298</v>
      </c>
      <c r="K423" s="78">
        <f t="shared" ref="K423:M423" si="195">SUM(K424:K426)</f>
        <v>0</v>
      </c>
      <c r="L423" s="78">
        <f t="shared" si="195"/>
        <v>0</v>
      </c>
      <c r="M423" s="78">
        <f t="shared" si="195"/>
        <v>0</v>
      </c>
      <c r="N423" s="88">
        <f>E423+H423+I423+K423+L423+M423</f>
        <v>10.06</v>
      </c>
    </row>
    <row r="424" spans="1:14" s="38" customFormat="1" ht="23.25" x14ac:dyDescent="0.25">
      <c r="A424" s="435"/>
      <c r="B424" s="426"/>
      <c r="C424" s="462"/>
      <c r="D424" s="16" t="s">
        <v>18</v>
      </c>
      <c r="E424" s="234">
        <v>9.81</v>
      </c>
      <c r="F424" s="234">
        <v>9.81</v>
      </c>
      <c r="G424" s="234">
        <v>9.81</v>
      </c>
      <c r="H424" s="235">
        <v>0</v>
      </c>
      <c r="I424" s="235">
        <v>0</v>
      </c>
      <c r="J424" s="432"/>
      <c r="K424" s="236">
        <v>0</v>
      </c>
      <c r="L424" s="236">
        <v>0</v>
      </c>
      <c r="M424" s="236">
        <v>0</v>
      </c>
      <c r="N424" s="273">
        <f t="shared" ref="N424:N426" si="196">E424+H424+I424+K424+L424+M424</f>
        <v>9.81</v>
      </c>
    </row>
    <row r="425" spans="1:14" s="38" customFormat="1" ht="23.25" x14ac:dyDescent="0.25">
      <c r="A425" s="435"/>
      <c r="B425" s="426"/>
      <c r="C425" s="462"/>
      <c r="D425" s="16" t="s">
        <v>10</v>
      </c>
      <c r="E425" s="234">
        <v>0.2</v>
      </c>
      <c r="F425" s="234">
        <v>0.2</v>
      </c>
      <c r="G425" s="234">
        <v>0.2</v>
      </c>
      <c r="H425" s="235">
        <v>0</v>
      </c>
      <c r="I425" s="235">
        <v>0</v>
      </c>
      <c r="J425" s="432"/>
      <c r="K425" s="236">
        <v>0</v>
      </c>
      <c r="L425" s="236">
        <v>0</v>
      </c>
      <c r="M425" s="236">
        <v>0</v>
      </c>
      <c r="N425" s="273">
        <f t="shared" si="196"/>
        <v>0.2</v>
      </c>
    </row>
    <row r="426" spans="1:14" s="38" customFormat="1" ht="22.5" x14ac:dyDescent="0.25">
      <c r="A426" s="460"/>
      <c r="B426" s="427"/>
      <c r="C426" s="463"/>
      <c r="D426" s="17" t="s">
        <v>11</v>
      </c>
      <c r="E426" s="238">
        <v>0.05</v>
      </c>
      <c r="F426" s="238">
        <v>0.05</v>
      </c>
      <c r="G426" s="238">
        <v>0.05</v>
      </c>
      <c r="H426" s="239">
        <v>0</v>
      </c>
      <c r="I426" s="239">
        <v>0</v>
      </c>
      <c r="J426" s="433"/>
      <c r="K426" s="236">
        <v>0</v>
      </c>
      <c r="L426" s="236">
        <v>0</v>
      </c>
      <c r="M426" s="236">
        <v>0</v>
      </c>
      <c r="N426" s="88">
        <f t="shared" si="196"/>
        <v>0.05</v>
      </c>
    </row>
    <row r="427" spans="1:14" s="38" customFormat="1" ht="22.5" x14ac:dyDescent="0.25">
      <c r="A427" s="434" t="s">
        <v>300</v>
      </c>
      <c r="B427" s="425" t="s">
        <v>232</v>
      </c>
      <c r="C427" s="461"/>
      <c r="D427" s="4" t="s">
        <v>17</v>
      </c>
      <c r="E427" s="78">
        <f t="shared" ref="E427:I427" si="197">SUM(E428:E430)</f>
        <v>39.270000000000003</v>
      </c>
      <c r="F427" s="78">
        <f t="shared" si="197"/>
        <v>39.270000000000003</v>
      </c>
      <c r="G427" s="78">
        <f t="shared" si="197"/>
        <v>18.07</v>
      </c>
      <c r="H427" s="78">
        <f t="shared" si="197"/>
        <v>39.840000000000003</v>
      </c>
      <c r="I427" s="78">
        <f t="shared" si="197"/>
        <v>0</v>
      </c>
      <c r="J427" s="431" t="s">
        <v>298</v>
      </c>
      <c r="K427" s="78">
        <f t="shared" ref="K427:M427" si="198">SUM(K428:K430)</f>
        <v>0</v>
      </c>
      <c r="L427" s="78">
        <f t="shared" si="198"/>
        <v>0</v>
      </c>
      <c r="M427" s="78">
        <f t="shared" si="198"/>
        <v>0</v>
      </c>
      <c r="N427" s="88">
        <f>E427+H427+I427+K427+L427+M427</f>
        <v>79.110000000000014</v>
      </c>
    </row>
    <row r="428" spans="1:14" s="38" customFormat="1" ht="23.25" x14ac:dyDescent="0.25">
      <c r="A428" s="435"/>
      <c r="B428" s="426"/>
      <c r="C428" s="462"/>
      <c r="D428" s="16" t="s">
        <v>18</v>
      </c>
      <c r="E428" s="234">
        <v>38.29</v>
      </c>
      <c r="F428" s="234">
        <v>38.29</v>
      </c>
      <c r="G428" s="234">
        <v>17.62</v>
      </c>
      <c r="H428" s="235">
        <v>38.85</v>
      </c>
      <c r="I428" s="235">
        <v>0</v>
      </c>
      <c r="J428" s="432"/>
      <c r="K428" s="236">
        <v>0</v>
      </c>
      <c r="L428" s="236">
        <v>0</v>
      </c>
      <c r="M428" s="236">
        <v>0</v>
      </c>
      <c r="N428" s="273">
        <f t="shared" ref="N428:N430" si="199">E428+H428+I428+K428+L428+M428</f>
        <v>77.14</v>
      </c>
    </row>
    <row r="429" spans="1:14" s="38" customFormat="1" ht="23.25" x14ac:dyDescent="0.25">
      <c r="A429" s="435"/>
      <c r="B429" s="426"/>
      <c r="C429" s="462"/>
      <c r="D429" s="16" t="s">
        <v>10</v>
      </c>
      <c r="E429" s="234">
        <v>0.78</v>
      </c>
      <c r="F429" s="234">
        <v>0.78</v>
      </c>
      <c r="G429" s="234">
        <v>0.36</v>
      </c>
      <c r="H429" s="235">
        <v>0.79</v>
      </c>
      <c r="I429" s="235">
        <v>0</v>
      </c>
      <c r="J429" s="432"/>
      <c r="K429" s="236">
        <v>0</v>
      </c>
      <c r="L429" s="236">
        <v>0</v>
      </c>
      <c r="M429" s="236">
        <v>0</v>
      </c>
      <c r="N429" s="273">
        <f t="shared" si="199"/>
        <v>1.57</v>
      </c>
    </row>
    <row r="430" spans="1:14" s="38" customFormat="1" ht="23.25" thickBot="1" x14ac:dyDescent="0.3">
      <c r="A430" s="460"/>
      <c r="B430" s="427"/>
      <c r="C430" s="463"/>
      <c r="D430" s="17" t="s">
        <v>11</v>
      </c>
      <c r="E430" s="238">
        <v>0.2</v>
      </c>
      <c r="F430" s="238">
        <v>0.2</v>
      </c>
      <c r="G430" s="238">
        <v>0.09</v>
      </c>
      <c r="H430" s="239">
        <v>0.2</v>
      </c>
      <c r="I430" s="239">
        <v>0</v>
      </c>
      <c r="J430" s="433"/>
      <c r="K430" s="236">
        <v>0</v>
      </c>
      <c r="L430" s="236">
        <v>0</v>
      </c>
      <c r="M430" s="236">
        <v>0</v>
      </c>
      <c r="N430" s="88">
        <f t="shared" si="199"/>
        <v>0.4</v>
      </c>
    </row>
    <row r="431" spans="1:14" ht="58.5" x14ac:dyDescent="0.25">
      <c r="A431" s="444" t="s">
        <v>13</v>
      </c>
      <c r="B431" s="342" t="s">
        <v>282</v>
      </c>
      <c r="C431" s="343">
        <v>0</v>
      </c>
      <c r="D431" s="344">
        <v>43465</v>
      </c>
      <c r="E431" s="343">
        <v>2</v>
      </c>
      <c r="F431" s="343"/>
      <c r="G431" s="343"/>
      <c r="H431" s="343">
        <v>5</v>
      </c>
      <c r="I431" s="343">
        <v>10</v>
      </c>
      <c r="J431" s="345"/>
      <c r="K431" s="86">
        <v>15</v>
      </c>
      <c r="L431" s="346">
        <v>20</v>
      </c>
      <c r="M431" s="346">
        <v>30</v>
      </c>
      <c r="N431" s="347"/>
    </row>
    <row r="432" spans="1:14" x14ac:dyDescent="0.25">
      <c r="A432" s="445"/>
      <c r="B432" s="348" t="s">
        <v>96</v>
      </c>
      <c r="C432" s="349"/>
      <c r="D432" s="350"/>
      <c r="E432" s="349"/>
      <c r="F432" s="349"/>
      <c r="G432" s="349"/>
      <c r="H432" s="349"/>
      <c r="I432" s="349"/>
      <c r="J432" s="351"/>
      <c r="K432" s="352"/>
      <c r="L432" s="349"/>
      <c r="M432" s="349"/>
      <c r="N432" s="353"/>
    </row>
    <row r="433" spans="1:19" ht="19.5" x14ac:dyDescent="0.25">
      <c r="A433" s="14"/>
      <c r="B433" s="354" t="s">
        <v>14</v>
      </c>
      <c r="C433" s="446" t="s">
        <v>15</v>
      </c>
      <c r="D433" s="447"/>
      <c r="E433" s="447"/>
      <c r="F433" s="447"/>
      <c r="G433" s="447"/>
      <c r="H433" s="447"/>
      <c r="I433" s="447"/>
      <c r="J433" s="448"/>
      <c r="K433" s="457"/>
      <c r="L433" s="458"/>
      <c r="M433" s="458"/>
      <c r="N433" s="459"/>
      <c r="R433" s="355"/>
    </row>
    <row r="434" spans="1:19" ht="22.5" x14ac:dyDescent="0.25">
      <c r="A434" s="434" t="s">
        <v>29</v>
      </c>
      <c r="B434" s="437" t="s">
        <v>34</v>
      </c>
      <c r="C434" s="440"/>
      <c r="D434" s="356" t="s">
        <v>17</v>
      </c>
      <c r="E434" s="357">
        <v>0</v>
      </c>
      <c r="F434" s="357">
        <v>0</v>
      </c>
      <c r="G434" s="357">
        <v>0</v>
      </c>
      <c r="H434" s="357">
        <v>0</v>
      </c>
      <c r="I434" s="357">
        <v>0</v>
      </c>
      <c r="J434" s="442"/>
      <c r="K434" s="357">
        <v>0</v>
      </c>
      <c r="L434" s="357">
        <v>0</v>
      </c>
      <c r="M434" s="357">
        <v>0</v>
      </c>
      <c r="N434" s="358">
        <v>0</v>
      </c>
      <c r="O434" s="38"/>
      <c r="P434" s="38"/>
      <c r="Q434" s="38"/>
      <c r="R434" s="38"/>
      <c r="S434" s="38"/>
    </row>
    <row r="435" spans="1:19" ht="23.25" x14ac:dyDescent="0.25">
      <c r="A435" s="435"/>
      <c r="B435" s="438"/>
      <c r="C435" s="441"/>
      <c r="D435" s="359" t="s">
        <v>18</v>
      </c>
      <c r="E435" s="412">
        <v>0</v>
      </c>
      <c r="F435" s="412">
        <v>0</v>
      </c>
      <c r="G435" s="412">
        <v>0</v>
      </c>
      <c r="H435" s="413">
        <v>0</v>
      </c>
      <c r="I435" s="413">
        <v>0</v>
      </c>
      <c r="J435" s="443"/>
      <c r="K435" s="414">
        <v>0</v>
      </c>
      <c r="L435" s="414">
        <v>0</v>
      </c>
      <c r="M435" s="414">
        <v>0</v>
      </c>
      <c r="N435" s="360">
        <v>0</v>
      </c>
    </row>
    <row r="436" spans="1:19" ht="23.25" x14ac:dyDescent="0.25">
      <c r="A436" s="435"/>
      <c r="B436" s="438"/>
      <c r="C436" s="441"/>
      <c r="D436" s="361" t="s">
        <v>10</v>
      </c>
      <c r="E436" s="412">
        <v>0</v>
      </c>
      <c r="F436" s="412">
        <v>0</v>
      </c>
      <c r="G436" s="412">
        <v>0</v>
      </c>
      <c r="H436" s="413">
        <v>0</v>
      </c>
      <c r="I436" s="413">
        <v>0</v>
      </c>
      <c r="J436" s="443"/>
      <c r="K436" s="414">
        <v>0</v>
      </c>
      <c r="L436" s="414">
        <v>0</v>
      </c>
      <c r="M436" s="414">
        <v>0</v>
      </c>
      <c r="N436" s="360">
        <v>0</v>
      </c>
    </row>
    <row r="437" spans="1:19" ht="23.25" thickBot="1" x14ac:dyDescent="0.3">
      <c r="A437" s="436"/>
      <c r="B437" s="439"/>
      <c r="C437" s="441"/>
      <c r="D437" s="362" t="s">
        <v>11</v>
      </c>
      <c r="E437" s="363">
        <v>0</v>
      </c>
      <c r="F437" s="363">
        <v>0</v>
      </c>
      <c r="G437" s="363">
        <v>0</v>
      </c>
      <c r="H437" s="356">
        <v>0</v>
      </c>
      <c r="I437" s="356">
        <v>0</v>
      </c>
      <c r="J437" s="443"/>
      <c r="K437" s="364">
        <v>0</v>
      </c>
      <c r="L437" s="364">
        <v>0</v>
      </c>
      <c r="M437" s="364">
        <v>0</v>
      </c>
      <c r="N437" s="365">
        <v>0</v>
      </c>
    </row>
    <row r="438" spans="1:19" ht="117" x14ac:dyDescent="0.25">
      <c r="A438" s="444" t="s">
        <v>78</v>
      </c>
      <c r="B438" s="342" t="s">
        <v>283</v>
      </c>
      <c r="C438" s="343">
        <v>5</v>
      </c>
      <c r="D438" s="344">
        <v>43101</v>
      </c>
      <c r="E438" s="343">
        <v>9</v>
      </c>
      <c r="F438" s="343"/>
      <c r="G438" s="343"/>
      <c r="H438" s="343">
        <v>12</v>
      </c>
      <c r="I438" s="343">
        <v>15</v>
      </c>
      <c r="J438" s="345"/>
      <c r="K438" s="86">
        <v>20</v>
      </c>
      <c r="L438" s="346">
        <v>25</v>
      </c>
      <c r="M438" s="346">
        <v>30</v>
      </c>
      <c r="N438" s="347"/>
    </row>
    <row r="439" spans="1:19" x14ac:dyDescent="0.25">
      <c r="A439" s="445"/>
      <c r="B439" s="348" t="s">
        <v>96</v>
      </c>
      <c r="C439" s="349">
        <v>5</v>
      </c>
      <c r="D439" s="390">
        <v>43101</v>
      </c>
      <c r="E439" s="349">
        <v>9</v>
      </c>
      <c r="F439" s="349"/>
      <c r="G439" s="349">
        <v>11</v>
      </c>
      <c r="H439" s="349">
        <v>12</v>
      </c>
      <c r="I439" s="349">
        <v>15</v>
      </c>
      <c r="J439" s="351"/>
      <c r="K439" s="352">
        <v>20</v>
      </c>
      <c r="L439" s="349">
        <v>25</v>
      </c>
      <c r="M439" s="349">
        <v>30</v>
      </c>
      <c r="N439" s="353"/>
    </row>
    <row r="440" spans="1:19" ht="19.5" x14ac:dyDescent="0.25">
      <c r="A440" s="14"/>
      <c r="B440" s="354" t="s">
        <v>14</v>
      </c>
      <c r="C440" s="446" t="s">
        <v>15</v>
      </c>
      <c r="D440" s="447"/>
      <c r="E440" s="447"/>
      <c r="F440" s="447"/>
      <c r="G440" s="447"/>
      <c r="H440" s="447"/>
      <c r="I440" s="447"/>
      <c r="J440" s="448"/>
      <c r="K440" s="457"/>
      <c r="L440" s="458"/>
      <c r="M440" s="458"/>
      <c r="N440" s="459"/>
      <c r="R440" s="355"/>
    </row>
    <row r="441" spans="1:19" ht="22.5" x14ac:dyDescent="0.25">
      <c r="A441" s="434" t="s">
        <v>103</v>
      </c>
      <c r="B441" s="437" t="s">
        <v>34</v>
      </c>
      <c r="C441" s="440"/>
      <c r="D441" s="356" t="s">
        <v>17</v>
      </c>
      <c r="E441" s="357">
        <v>0</v>
      </c>
      <c r="F441" s="357">
        <v>0</v>
      </c>
      <c r="G441" s="357">
        <v>0</v>
      </c>
      <c r="H441" s="357">
        <v>0</v>
      </c>
      <c r="I441" s="357">
        <v>0</v>
      </c>
      <c r="J441" s="442"/>
      <c r="K441" s="357">
        <v>0</v>
      </c>
      <c r="L441" s="357">
        <v>0</v>
      </c>
      <c r="M441" s="357">
        <v>0</v>
      </c>
      <c r="N441" s="358">
        <v>0</v>
      </c>
      <c r="O441" s="38"/>
      <c r="P441" s="38"/>
      <c r="Q441" s="38"/>
      <c r="R441" s="38"/>
      <c r="S441" s="38"/>
    </row>
    <row r="442" spans="1:19" ht="23.25" x14ac:dyDescent="0.25">
      <c r="A442" s="435"/>
      <c r="B442" s="438"/>
      <c r="C442" s="441"/>
      <c r="D442" s="359" t="s">
        <v>18</v>
      </c>
      <c r="E442" s="412">
        <v>0</v>
      </c>
      <c r="F442" s="412">
        <v>0</v>
      </c>
      <c r="G442" s="412">
        <v>0</v>
      </c>
      <c r="H442" s="413">
        <v>0</v>
      </c>
      <c r="I442" s="413">
        <v>0</v>
      </c>
      <c r="J442" s="443"/>
      <c r="K442" s="414">
        <v>0</v>
      </c>
      <c r="L442" s="414">
        <v>0</v>
      </c>
      <c r="M442" s="414">
        <v>0</v>
      </c>
      <c r="N442" s="360">
        <v>0</v>
      </c>
    </row>
    <row r="443" spans="1:19" ht="23.25" x14ac:dyDescent="0.25">
      <c r="A443" s="435"/>
      <c r="B443" s="438"/>
      <c r="C443" s="441"/>
      <c r="D443" s="361" t="s">
        <v>10</v>
      </c>
      <c r="E443" s="412">
        <v>0</v>
      </c>
      <c r="F443" s="412">
        <v>0</v>
      </c>
      <c r="G443" s="412">
        <v>0</v>
      </c>
      <c r="H443" s="413">
        <v>0</v>
      </c>
      <c r="I443" s="413">
        <v>0</v>
      </c>
      <c r="J443" s="443"/>
      <c r="K443" s="414">
        <v>0</v>
      </c>
      <c r="L443" s="414">
        <v>0</v>
      </c>
      <c r="M443" s="414">
        <v>0</v>
      </c>
      <c r="N443" s="360">
        <v>0</v>
      </c>
    </row>
    <row r="444" spans="1:19" ht="23.25" thickBot="1" x14ac:dyDescent="0.3">
      <c r="A444" s="436"/>
      <c r="B444" s="439"/>
      <c r="C444" s="441"/>
      <c r="D444" s="362" t="s">
        <v>11</v>
      </c>
      <c r="E444" s="363">
        <v>0</v>
      </c>
      <c r="F444" s="363">
        <v>0</v>
      </c>
      <c r="G444" s="363">
        <v>0</v>
      </c>
      <c r="H444" s="356">
        <v>0</v>
      </c>
      <c r="I444" s="356">
        <v>0</v>
      </c>
      <c r="J444" s="443"/>
      <c r="K444" s="364">
        <v>0</v>
      </c>
      <c r="L444" s="364">
        <v>0</v>
      </c>
      <c r="M444" s="364">
        <v>0</v>
      </c>
      <c r="N444" s="365">
        <v>0</v>
      </c>
    </row>
    <row r="445" spans="1:19" ht="117" x14ac:dyDescent="0.25">
      <c r="A445" s="444"/>
      <c r="B445" s="342" t="s">
        <v>284</v>
      </c>
      <c r="C445" s="343"/>
      <c r="D445" s="344">
        <v>43101</v>
      </c>
      <c r="E445" s="343">
        <v>136069</v>
      </c>
      <c r="F445" s="343"/>
      <c r="G445" s="343"/>
      <c r="H445" s="343">
        <v>12</v>
      </c>
      <c r="I445" s="343">
        <v>15</v>
      </c>
      <c r="J445" s="345"/>
      <c r="K445" s="86"/>
      <c r="L445" s="346"/>
      <c r="M445" s="346"/>
      <c r="N445" s="347"/>
    </row>
    <row r="446" spans="1:19" x14ac:dyDescent="0.25">
      <c r="A446" s="445"/>
      <c r="B446" s="348" t="s">
        <v>96</v>
      </c>
      <c r="C446" s="349"/>
      <c r="D446" s="390">
        <v>43101</v>
      </c>
      <c r="E446" s="349">
        <v>11250</v>
      </c>
      <c r="F446" s="349"/>
      <c r="G446" s="349">
        <v>13875</v>
      </c>
      <c r="H446" s="349"/>
      <c r="I446" s="349"/>
      <c r="J446" s="351"/>
      <c r="K446" s="352"/>
      <c r="L446" s="349"/>
      <c r="M446" s="349"/>
      <c r="N446" s="353"/>
    </row>
    <row r="447" spans="1:19" ht="19.5" x14ac:dyDescent="0.25">
      <c r="A447" s="14"/>
      <c r="B447" s="354" t="s">
        <v>14</v>
      </c>
      <c r="C447" s="446" t="s">
        <v>15</v>
      </c>
      <c r="D447" s="447"/>
      <c r="E447" s="447"/>
      <c r="F447" s="447"/>
      <c r="G447" s="447"/>
      <c r="H447" s="447"/>
      <c r="I447" s="447"/>
      <c r="J447" s="448"/>
      <c r="K447" s="457"/>
      <c r="L447" s="458"/>
      <c r="M447" s="458"/>
      <c r="N447" s="459"/>
      <c r="R447" s="355"/>
    </row>
    <row r="448" spans="1:19" ht="22.5" x14ac:dyDescent="0.25">
      <c r="A448" s="434"/>
      <c r="B448" s="437" t="s">
        <v>34</v>
      </c>
      <c r="C448" s="440"/>
      <c r="D448" s="356" t="s">
        <v>17</v>
      </c>
      <c r="E448" s="357">
        <v>0</v>
      </c>
      <c r="F448" s="357">
        <v>0</v>
      </c>
      <c r="G448" s="357">
        <v>0</v>
      </c>
      <c r="H448" s="357">
        <v>0</v>
      </c>
      <c r="I448" s="357">
        <v>0</v>
      </c>
      <c r="J448" s="442"/>
      <c r="K448" s="357">
        <v>0</v>
      </c>
      <c r="L448" s="357">
        <v>0</v>
      </c>
      <c r="M448" s="357">
        <v>0</v>
      </c>
      <c r="N448" s="358">
        <v>0</v>
      </c>
      <c r="O448" s="38"/>
      <c r="P448" s="38"/>
      <c r="Q448" s="38"/>
      <c r="R448" s="38"/>
      <c r="S448" s="38"/>
    </row>
    <row r="449" spans="1:14" ht="23.25" x14ac:dyDescent="0.25">
      <c r="A449" s="435"/>
      <c r="B449" s="438"/>
      <c r="C449" s="441"/>
      <c r="D449" s="359" t="s">
        <v>18</v>
      </c>
      <c r="E449" s="412">
        <v>0</v>
      </c>
      <c r="F449" s="412">
        <v>0</v>
      </c>
      <c r="G449" s="412">
        <v>0</v>
      </c>
      <c r="H449" s="413">
        <v>0</v>
      </c>
      <c r="I449" s="413">
        <v>0</v>
      </c>
      <c r="J449" s="443"/>
      <c r="K449" s="414">
        <v>0</v>
      </c>
      <c r="L449" s="414">
        <v>0</v>
      </c>
      <c r="M449" s="414">
        <v>0</v>
      </c>
      <c r="N449" s="360">
        <v>0</v>
      </c>
    </row>
    <row r="450" spans="1:14" ht="23.25" x14ac:dyDescent="0.25">
      <c r="A450" s="435"/>
      <c r="B450" s="438"/>
      <c r="C450" s="441"/>
      <c r="D450" s="361" t="s">
        <v>10</v>
      </c>
      <c r="E450" s="412">
        <v>0</v>
      </c>
      <c r="F450" s="412">
        <v>0</v>
      </c>
      <c r="G450" s="412">
        <v>0</v>
      </c>
      <c r="H450" s="413">
        <v>0</v>
      </c>
      <c r="I450" s="413">
        <v>0</v>
      </c>
      <c r="J450" s="443"/>
      <c r="K450" s="414">
        <v>0</v>
      </c>
      <c r="L450" s="414">
        <v>0</v>
      </c>
      <c r="M450" s="414">
        <v>0</v>
      </c>
      <c r="N450" s="360">
        <v>0</v>
      </c>
    </row>
    <row r="451" spans="1:14" ht="23.25" thickBot="1" x14ac:dyDescent="0.3">
      <c r="A451" s="436"/>
      <c r="B451" s="439"/>
      <c r="C451" s="441"/>
      <c r="D451" s="362" t="s">
        <v>11</v>
      </c>
      <c r="E451" s="363">
        <v>0</v>
      </c>
      <c r="F451" s="363">
        <v>0</v>
      </c>
      <c r="G451" s="363">
        <v>0</v>
      </c>
      <c r="H451" s="356">
        <v>0</v>
      </c>
      <c r="I451" s="356">
        <v>0</v>
      </c>
      <c r="J451" s="443"/>
      <c r="K451" s="364">
        <v>0</v>
      </c>
      <c r="L451" s="364">
        <v>0</v>
      </c>
      <c r="M451" s="364">
        <v>0</v>
      </c>
      <c r="N451" s="365">
        <v>0</v>
      </c>
    </row>
    <row r="452" spans="1:14" s="38" customFormat="1" ht="21" thickBot="1" x14ac:dyDescent="0.3">
      <c r="A452" s="451" t="s">
        <v>233</v>
      </c>
      <c r="B452" s="452"/>
      <c r="C452" s="452"/>
      <c r="D452" s="452"/>
      <c r="E452" s="452"/>
      <c r="F452" s="452"/>
      <c r="G452" s="452"/>
      <c r="H452" s="452"/>
      <c r="I452" s="452"/>
      <c r="J452" s="452"/>
      <c r="K452" s="452"/>
      <c r="L452" s="452"/>
      <c r="M452" s="452"/>
      <c r="N452" s="453"/>
    </row>
    <row r="453" spans="1:14" s="38" customFormat="1" ht="58.5" x14ac:dyDescent="0.25">
      <c r="A453" s="449" t="s">
        <v>12</v>
      </c>
      <c r="B453" s="29" t="s">
        <v>234</v>
      </c>
      <c r="C453" s="41">
        <v>0</v>
      </c>
      <c r="D453" s="42" t="s">
        <v>237</v>
      </c>
      <c r="E453" s="240">
        <v>0.45</v>
      </c>
      <c r="F453" s="240"/>
      <c r="G453" s="240"/>
      <c r="H453" s="240">
        <v>0.98</v>
      </c>
      <c r="I453" s="240">
        <v>0.33</v>
      </c>
      <c r="J453" s="241"/>
      <c r="K453" s="236">
        <v>0.45</v>
      </c>
      <c r="L453" s="236"/>
      <c r="M453" s="236"/>
      <c r="N453" s="242">
        <v>2.21</v>
      </c>
    </row>
    <row r="454" spans="1:14" s="38" customFormat="1" x14ac:dyDescent="0.25">
      <c r="A454" s="454"/>
      <c r="B454" s="13" t="s">
        <v>96</v>
      </c>
      <c r="C454" s="27"/>
      <c r="D454" s="11"/>
      <c r="E454" s="27"/>
      <c r="F454" s="27"/>
      <c r="G454" s="27"/>
      <c r="H454" s="27"/>
      <c r="I454" s="27"/>
      <c r="J454" s="39"/>
      <c r="K454" s="27"/>
      <c r="L454" s="27"/>
      <c r="M454" s="27"/>
      <c r="N454" s="28"/>
    </row>
    <row r="455" spans="1:14" s="38" customFormat="1" ht="19.5" x14ac:dyDescent="0.25">
      <c r="A455" s="14"/>
      <c r="B455" s="15" t="s">
        <v>14</v>
      </c>
      <c r="C455" s="446" t="s">
        <v>15</v>
      </c>
      <c r="D455" s="447"/>
      <c r="E455" s="447"/>
      <c r="F455" s="447"/>
      <c r="G455" s="447"/>
      <c r="H455" s="447"/>
      <c r="I455" s="447"/>
      <c r="J455" s="447"/>
      <c r="K455" s="455"/>
      <c r="L455" s="455"/>
      <c r="M455" s="455"/>
      <c r="N455" s="456"/>
    </row>
    <row r="456" spans="1:14" s="38" customFormat="1" ht="22.5" x14ac:dyDescent="0.25">
      <c r="A456" s="434" t="s">
        <v>16</v>
      </c>
      <c r="B456" s="425" t="s">
        <v>236</v>
      </c>
      <c r="C456" s="461" t="s">
        <v>238</v>
      </c>
      <c r="D456" s="4" t="s">
        <v>17</v>
      </c>
      <c r="E456" s="78">
        <f>SUM(E457:E459)</f>
        <v>24.14</v>
      </c>
      <c r="F456" s="78">
        <f>SUM(F457:F459)</f>
        <v>0</v>
      </c>
      <c r="G456" s="78">
        <f>SUM(G457:G459)</f>
        <v>12.87</v>
      </c>
      <c r="H456" s="78">
        <f>SUM(H457:H459)</f>
        <v>117.72</v>
      </c>
      <c r="I456" s="78">
        <f>SUM(I457:I459)</f>
        <v>54.19</v>
      </c>
      <c r="J456" s="431" t="s">
        <v>239</v>
      </c>
      <c r="K456" s="78">
        <f>SUM(K457:K459)</f>
        <v>44.95</v>
      </c>
      <c r="L456" s="78">
        <f>SUM(L457:L459)</f>
        <v>44.03</v>
      </c>
      <c r="M456" s="78">
        <f>SUM(M457:M459)</f>
        <v>42.99</v>
      </c>
      <c r="N456" s="88">
        <f>E456+H456+I456+K456+L456+M456</f>
        <v>328.02</v>
      </c>
    </row>
    <row r="457" spans="1:14" s="38" customFormat="1" ht="23.25" x14ac:dyDescent="0.25">
      <c r="A457" s="435"/>
      <c r="B457" s="426"/>
      <c r="C457" s="462"/>
      <c r="D457" s="16" t="s">
        <v>18</v>
      </c>
      <c r="E457" s="234">
        <v>19.21</v>
      </c>
      <c r="F457" s="234">
        <v>0</v>
      </c>
      <c r="G457" s="234">
        <v>9.58</v>
      </c>
      <c r="H457" s="234">
        <v>59.71</v>
      </c>
      <c r="I457" s="235">
        <v>19.690000000000001</v>
      </c>
      <c r="J457" s="432"/>
      <c r="K457" s="236">
        <v>0</v>
      </c>
      <c r="L457" s="236">
        <v>0</v>
      </c>
      <c r="M457" s="236">
        <v>0</v>
      </c>
      <c r="N457" s="273">
        <f>E457+H457+I457+K457+L457+M457</f>
        <v>98.61</v>
      </c>
    </row>
    <row r="458" spans="1:14" s="38" customFormat="1" ht="23.25" x14ac:dyDescent="0.25">
      <c r="A458" s="435"/>
      <c r="B458" s="426"/>
      <c r="C458" s="462"/>
      <c r="D458" s="16" t="s">
        <v>10</v>
      </c>
      <c r="E458" s="234">
        <v>4.91</v>
      </c>
      <c r="F458" s="234">
        <v>0</v>
      </c>
      <c r="G458" s="234">
        <v>2.44</v>
      </c>
      <c r="H458" s="235">
        <v>15.11</v>
      </c>
      <c r="I458" s="235">
        <v>5.27</v>
      </c>
      <c r="J458" s="432"/>
      <c r="K458" s="236">
        <v>0</v>
      </c>
      <c r="L458" s="236">
        <v>0</v>
      </c>
      <c r="M458" s="236">
        <v>0</v>
      </c>
      <c r="N458" s="273">
        <f>E458+H458+I458+K458+L458+M458</f>
        <v>25.29</v>
      </c>
    </row>
    <row r="459" spans="1:14" s="38" customFormat="1" ht="146.44999999999999" customHeight="1" thickBot="1" x14ac:dyDescent="0.3">
      <c r="A459" s="435"/>
      <c r="B459" s="427"/>
      <c r="C459" s="462"/>
      <c r="D459" s="20" t="s">
        <v>11</v>
      </c>
      <c r="E459" s="238">
        <v>0.02</v>
      </c>
      <c r="F459" s="238">
        <v>0</v>
      </c>
      <c r="G459" s="238">
        <v>0.85</v>
      </c>
      <c r="H459" s="239">
        <v>42.9</v>
      </c>
      <c r="I459" s="239">
        <v>29.23</v>
      </c>
      <c r="J459" s="433"/>
      <c r="K459" s="236">
        <v>44.95</v>
      </c>
      <c r="L459" s="236">
        <v>44.03</v>
      </c>
      <c r="M459" s="236">
        <v>42.99</v>
      </c>
      <c r="N459" s="88">
        <f>E459+H459+I459+K459+L459+M459</f>
        <v>204.12</v>
      </c>
    </row>
    <row r="460" spans="1:14" s="38" customFormat="1" ht="39" x14ac:dyDescent="0.25">
      <c r="A460" s="444" t="s">
        <v>13</v>
      </c>
      <c r="B460" s="6" t="s">
        <v>235</v>
      </c>
      <c r="C460" s="30">
        <v>0</v>
      </c>
      <c r="D460" s="30" t="s">
        <v>237</v>
      </c>
      <c r="E460" s="30">
        <v>0.04</v>
      </c>
      <c r="F460" s="30"/>
      <c r="G460" s="30"/>
      <c r="H460" s="30">
        <v>0.03</v>
      </c>
      <c r="I460" s="30">
        <v>0.04</v>
      </c>
      <c r="J460" s="40"/>
      <c r="K460" s="5">
        <v>0.04</v>
      </c>
      <c r="L460" s="5"/>
      <c r="M460" s="5"/>
      <c r="N460" s="35">
        <v>0.15</v>
      </c>
    </row>
    <row r="461" spans="1:14" s="38" customFormat="1" x14ac:dyDescent="0.25">
      <c r="A461" s="449"/>
      <c r="B461" s="7" t="s">
        <v>96</v>
      </c>
      <c r="C461" s="12"/>
      <c r="D461" s="9"/>
      <c r="E461" s="12"/>
      <c r="F461" s="12"/>
      <c r="G461" s="12"/>
      <c r="H461" s="12"/>
      <c r="I461" s="12"/>
      <c r="J461" s="43"/>
      <c r="K461" s="8"/>
      <c r="L461" s="8"/>
      <c r="M461" s="8"/>
      <c r="N461" s="10"/>
    </row>
    <row r="462" spans="1:14" s="38" customFormat="1" ht="19.5" x14ac:dyDescent="0.25">
      <c r="A462" s="18"/>
      <c r="B462" s="19" t="s">
        <v>14</v>
      </c>
      <c r="C462" s="450" t="s">
        <v>15</v>
      </c>
      <c r="D462" s="450"/>
      <c r="E462" s="450"/>
      <c r="F462" s="450"/>
      <c r="G462" s="450"/>
      <c r="H462" s="450"/>
      <c r="I462" s="450"/>
      <c r="J462" s="450"/>
      <c r="K462" s="455"/>
      <c r="L462" s="455"/>
      <c r="M462" s="455"/>
      <c r="N462" s="456"/>
    </row>
    <row r="463" spans="1:14" s="38" customFormat="1" ht="22.5" x14ac:dyDescent="0.25">
      <c r="A463" s="435" t="s">
        <v>29</v>
      </c>
      <c r="B463" s="425" t="s">
        <v>34</v>
      </c>
      <c r="C463" s="61"/>
      <c r="D463" s="45" t="s">
        <v>17</v>
      </c>
      <c r="E463" s="78">
        <f t="shared" ref="E463:I463" si="200">SUM(E464:E466)</f>
        <v>0</v>
      </c>
      <c r="F463" s="78">
        <f t="shared" si="200"/>
        <v>0</v>
      </c>
      <c r="G463" s="78">
        <f t="shared" si="200"/>
        <v>0</v>
      </c>
      <c r="H463" s="78">
        <f t="shared" si="200"/>
        <v>0</v>
      </c>
      <c r="I463" s="78">
        <f t="shared" si="200"/>
        <v>0</v>
      </c>
      <c r="J463" s="431"/>
      <c r="K463" s="78">
        <f t="shared" ref="K463:M463" si="201">SUM(K464:K466)</f>
        <v>0</v>
      </c>
      <c r="L463" s="78">
        <f t="shared" si="201"/>
        <v>0</v>
      </c>
      <c r="M463" s="78">
        <f t="shared" si="201"/>
        <v>0</v>
      </c>
      <c r="N463" s="88">
        <f>E463+H463+I463+K463+L463+M463</f>
        <v>0</v>
      </c>
    </row>
    <row r="464" spans="1:14" s="38" customFormat="1" ht="23.25" x14ac:dyDescent="0.25">
      <c r="A464" s="435"/>
      <c r="B464" s="426"/>
      <c r="C464" s="33"/>
      <c r="D464" s="16" t="s">
        <v>18</v>
      </c>
      <c r="E464" s="234">
        <v>0</v>
      </c>
      <c r="F464" s="234">
        <v>0</v>
      </c>
      <c r="G464" s="234">
        <v>0</v>
      </c>
      <c r="H464" s="235">
        <v>0</v>
      </c>
      <c r="I464" s="235">
        <v>0</v>
      </c>
      <c r="J464" s="432"/>
      <c r="K464" s="236">
        <v>0</v>
      </c>
      <c r="L464" s="236">
        <v>0</v>
      </c>
      <c r="M464" s="236">
        <v>0</v>
      </c>
      <c r="N464" s="273">
        <f t="shared" ref="N464:N465" si="202">E464+H464+I464+K464+L464+M464</f>
        <v>0</v>
      </c>
    </row>
    <row r="465" spans="1:14" s="38" customFormat="1" ht="23.25" x14ac:dyDescent="0.25">
      <c r="A465" s="435"/>
      <c r="B465" s="426"/>
      <c r="C465" s="33"/>
      <c r="D465" s="16" t="s">
        <v>10</v>
      </c>
      <c r="E465" s="234">
        <v>0</v>
      </c>
      <c r="F465" s="234">
        <v>0</v>
      </c>
      <c r="G465" s="234">
        <v>0</v>
      </c>
      <c r="H465" s="235">
        <v>0</v>
      </c>
      <c r="I465" s="235">
        <v>0</v>
      </c>
      <c r="J465" s="432"/>
      <c r="K465" s="236">
        <v>0</v>
      </c>
      <c r="L465" s="236">
        <v>0</v>
      </c>
      <c r="M465" s="236">
        <v>0</v>
      </c>
      <c r="N465" s="273">
        <f t="shared" si="202"/>
        <v>0</v>
      </c>
    </row>
    <row r="466" spans="1:14" s="38" customFormat="1" ht="22.5" x14ac:dyDescent="0.25">
      <c r="A466" s="435"/>
      <c r="B466" s="426"/>
      <c r="C466" s="62"/>
      <c r="D466" s="20" t="s">
        <v>11</v>
      </c>
      <c r="E466" s="238">
        <v>0</v>
      </c>
      <c r="F466" s="238">
        <v>0</v>
      </c>
      <c r="G466" s="238">
        <v>0</v>
      </c>
      <c r="H466" s="239">
        <v>0</v>
      </c>
      <c r="I466" s="239">
        <v>0</v>
      </c>
      <c r="J466" s="433"/>
      <c r="K466" s="236">
        <v>0</v>
      </c>
      <c r="L466" s="236">
        <v>0</v>
      </c>
      <c r="M466" s="236">
        <v>0</v>
      </c>
      <c r="N466" s="88">
        <f>E466+H466+I466+K466+L466+M466</f>
        <v>0</v>
      </c>
    </row>
    <row r="467" spans="1:14" s="38" customFormat="1" ht="39.75" thickBot="1" x14ac:dyDescent="0.3">
      <c r="A467" s="89" t="s">
        <v>28</v>
      </c>
      <c r="B467" s="90" t="s">
        <v>30</v>
      </c>
      <c r="C467" s="91"/>
      <c r="D467" s="92"/>
      <c r="E467" s="247"/>
      <c r="F467" s="247"/>
      <c r="G467" s="247"/>
      <c r="H467" s="247"/>
      <c r="I467" s="247"/>
      <c r="J467" s="248"/>
      <c r="K467" s="249"/>
      <c r="L467" s="249"/>
      <c r="M467" s="249"/>
      <c r="N467" s="250"/>
    </row>
    <row r="468" spans="1:14" s="38" customFormat="1" ht="40.5" x14ac:dyDescent="0.25">
      <c r="A468" s="486">
        <v>1</v>
      </c>
      <c r="B468" s="77" t="s">
        <v>52</v>
      </c>
      <c r="C468" s="488"/>
      <c r="D468" s="55" t="s">
        <v>9</v>
      </c>
      <c r="E468" s="251">
        <f>E469+E470+E471</f>
        <v>89.16</v>
      </c>
      <c r="F468" s="251">
        <f t="shared" ref="F468:I468" si="203">F469+F470+F471</f>
        <v>65.02</v>
      </c>
      <c r="G468" s="251">
        <f t="shared" si="203"/>
        <v>49.67</v>
      </c>
      <c r="H468" s="251">
        <f t="shared" si="203"/>
        <v>157.56</v>
      </c>
      <c r="I468" s="251">
        <f t="shared" si="203"/>
        <v>54.19</v>
      </c>
      <c r="J468" s="490"/>
      <c r="K468" s="251">
        <f t="shared" ref="K468:N468" si="204">K469+K470+K471</f>
        <v>44.95</v>
      </c>
      <c r="L468" s="251">
        <f t="shared" si="204"/>
        <v>44.03</v>
      </c>
      <c r="M468" s="251">
        <f t="shared" si="204"/>
        <v>42.99</v>
      </c>
      <c r="N468" s="252">
        <f t="shared" si="204"/>
        <v>432.88000000000005</v>
      </c>
    </row>
    <row r="469" spans="1:14" s="38" customFormat="1" x14ac:dyDescent="0.25">
      <c r="A469" s="486"/>
      <c r="B469" s="493" t="str">
        <f>F414</f>
        <v>ЖИЛЬЕ И ГОРОДСКАЯ СРЕДА</v>
      </c>
      <c r="C469" s="488"/>
      <c r="D469" s="56" t="s">
        <v>18</v>
      </c>
      <c r="E469" s="253">
        <f>E420+E424+E428+E435+E442+E449+E457+E464</f>
        <v>82.61</v>
      </c>
      <c r="F469" s="253">
        <f t="shared" ref="F469:M469" si="205">F420+F424+F428+F435+F442+F449+F457+F464</f>
        <v>63.4</v>
      </c>
      <c r="G469" s="253">
        <f t="shared" si="205"/>
        <v>45.47</v>
      </c>
      <c r="H469" s="253">
        <f t="shared" si="205"/>
        <v>98.56</v>
      </c>
      <c r="I469" s="253">
        <f t="shared" si="205"/>
        <v>19.690000000000001</v>
      </c>
      <c r="J469" s="491"/>
      <c r="K469" s="253">
        <f t="shared" si="205"/>
        <v>0</v>
      </c>
      <c r="L469" s="253">
        <f t="shared" si="205"/>
        <v>0</v>
      </c>
      <c r="M469" s="253">
        <f t="shared" si="205"/>
        <v>0</v>
      </c>
      <c r="N469" s="257">
        <f t="shared" ref="N469:N471" si="206">E469+H469+I469+K469+L469+M469</f>
        <v>200.86</v>
      </c>
    </row>
    <row r="470" spans="1:14" s="38" customFormat="1" x14ac:dyDescent="0.25">
      <c r="A470" s="486"/>
      <c r="B470" s="494"/>
      <c r="C470" s="488"/>
      <c r="D470" s="56" t="s">
        <v>10</v>
      </c>
      <c r="E470" s="253">
        <f t="shared" ref="E470:I470" si="207">E421+E425+E429+E436+E443+E450+E458+E465</f>
        <v>6.2</v>
      </c>
      <c r="F470" s="253">
        <f t="shared" si="207"/>
        <v>1.29</v>
      </c>
      <c r="G470" s="253">
        <f t="shared" si="207"/>
        <v>3.17</v>
      </c>
      <c r="H470" s="253">
        <f t="shared" si="207"/>
        <v>15.899999999999999</v>
      </c>
      <c r="I470" s="253">
        <f t="shared" si="207"/>
        <v>5.27</v>
      </c>
      <c r="J470" s="491"/>
      <c r="K470" s="253">
        <f t="shared" ref="K470:M470" si="208">K421+K425+K429+K436+K443+K450+K458+K465</f>
        <v>0</v>
      </c>
      <c r="L470" s="253">
        <f t="shared" si="208"/>
        <v>0</v>
      </c>
      <c r="M470" s="253">
        <f t="shared" si="208"/>
        <v>0</v>
      </c>
      <c r="N470" s="257">
        <f t="shared" si="206"/>
        <v>27.369999999999997</v>
      </c>
    </row>
    <row r="471" spans="1:14" s="38" customFormat="1" ht="21" thickBot="1" x14ac:dyDescent="0.3">
      <c r="A471" s="487"/>
      <c r="B471" s="495"/>
      <c r="C471" s="489"/>
      <c r="D471" s="98" t="s">
        <v>11</v>
      </c>
      <c r="E471" s="340">
        <f t="shared" ref="E471:I471" si="209">E422+E426+E430+E437+E444+E451+E459+E466</f>
        <v>0.35000000000000003</v>
      </c>
      <c r="F471" s="340">
        <f t="shared" si="209"/>
        <v>0.33</v>
      </c>
      <c r="G471" s="340">
        <f t="shared" si="209"/>
        <v>1.03</v>
      </c>
      <c r="H471" s="340">
        <f t="shared" si="209"/>
        <v>43.1</v>
      </c>
      <c r="I471" s="340">
        <f t="shared" si="209"/>
        <v>29.23</v>
      </c>
      <c r="J471" s="492"/>
      <c r="K471" s="253">
        <f t="shared" ref="K471:M471" si="210">K422+K426+K430+K437+K444+K451+K459+K466</f>
        <v>44.95</v>
      </c>
      <c r="L471" s="253">
        <f t="shared" si="210"/>
        <v>44.03</v>
      </c>
      <c r="M471" s="253">
        <f t="shared" si="210"/>
        <v>42.99</v>
      </c>
      <c r="N471" s="258">
        <f t="shared" si="206"/>
        <v>204.65000000000003</v>
      </c>
    </row>
    <row r="472" spans="1:14" s="38" customFormat="1" ht="53.25" hidden="1" customHeight="1" thickBot="1" x14ac:dyDescent="0.3">
      <c r="A472" s="73"/>
      <c r="B472" s="74"/>
      <c r="C472" s="74"/>
      <c r="D472" s="74"/>
      <c r="E472" s="104" t="s">
        <v>87</v>
      </c>
      <c r="F472" s="103" t="s">
        <v>57</v>
      </c>
      <c r="G472" s="105"/>
      <c r="H472" s="74"/>
      <c r="I472" s="74"/>
      <c r="J472" s="74"/>
      <c r="K472" s="74"/>
      <c r="L472" s="74"/>
      <c r="M472" s="74"/>
      <c r="N472" s="75"/>
    </row>
    <row r="473" spans="1:14" s="38" customFormat="1" ht="21" hidden="1" thickBot="1" x14ac:dyDescent="0.3">
      <c r="A473" s="496" t="s">
        <v>240</v>
      </c>
      <c r="B473" s="497"/>
      <c r="C473" s="497"/>
      <c r="D473" s="497"/>
      <c r="E473" s="497"/>
      <c r="F473" s="497"/>
      <c r="G473" s="497"/>
      <c r="H473" s="497"/>
      <c r="I473" s="497"/>
      <c r="J473" s="497"/>
      <c r="K473" s="497"/>
      <c r="L473" s="497"/>
      <c r="M473" s="497"/>
      <c r="N473" s="498"/>
    </row>
    <row r="474" spans="1:14" s="38" customFormat="1" ht="58.5" hidden="1" x14ac:dyDescent="0.25">
      <c r="A474" s="444" t="s">
        <v>12</v>
      </c>
      <c r="B474" s="6" t="s">
        <v>241</v>
      </c>
      <c r="C474" s="83">
        <v>0</v>
      </c>
      <c r="D474" s="84">
        <v>43465</v>
      </c>
      <c r="E474" s="83">
        <v>3</v>
      </c>
      <c r="F474" s="83"/>
      <c r="G474" s="83"/>
      <c r="H474" s="83"/>
      <c r="I474" s="83"/>
      <c r="J474" s="85"/>
      <c r="K474" s="86"/>
      <c r="L474" s="86"/>
      <c r="M474" s="86"/>
      <c r="N474" s="87"/>
    </row>
    <row r="475" spans="1:14" s="38" customFormat="1" hidden="1" x14ac:dyDescent="0.25">
      <c r="A475" s="454"/>
      <c r="B475" s="13" t="s">
        <v>96</v>
      </c>
      <c r="C475" s="27"/>
      <c r="D475" s="11"/>
      <c r="E475" s="27"/>
      <c r="F475" s="27"/>
      <c r="G475" s="27"/>
      <c r="H475" s="27"/>
      <c r="I475" s="27"/>
      <c r="J475" s="39"/>
      <c r="K475" s="27"/>
      <c r="L475" s="27"/>
      <c r="M475" s="27"/>
      <c r="N475" s="28"/>
    </row>
    <row r="476" spans="1:14" s="38" customFormat="1" ht="19.5" hidden="1" x14ac:dyDescent="0.25">
      <c r="A476" s="14"/>
      <c r="B476" s="15" t="s">
        <v>14</v>
      </c>
      <c r="C476" s="446" t="s">
        <v>15</v>
      </c>
      <c r="D476" s="447"/>
      <c r="E476" s="447"/>
      <c r="F476" s="447"/>
      <c r="G476" s="447"/>
      <c r="H476" s="447"/>
      <c r="I476" s="447"/>
      <c r="J476" s="447"/>
      <c r="K476" s="455"/>
      <c r="L476" s="455"/>
      <c r="M476" s="455"/>
      <c r="N476" s="456"/>
    </row>
    <row r="477" spans="1:14" s="38" customFormat="1" ht="22.5" hidden="1" x14ac:dyDescent="0.25">
      <c r="A477" s="434" t="s">
        <v>16</v>
      </c>
      <c r="B477" s="425" t="s">
        <v>34</v>
      </c>
      <c r="C477" s="461"/>
      <c r="D477" s="4" t="s">
        <v>17</v>
      </c>
      <c r="E477" s="78">
        <f t="shared" ref="E477:I477" si="211">SUM(E478:E480)</f>
        <v>0</v>
      </c>
      <c r="F477" s="78">
        <f t="shared" si="211"/>
        <v>0</v>
      </c>
      <c r="G477" s="78">
        <f t="shared" si="211"/>
        <v>0</v>
      </c>
      <c r="H477" s="78">
        <f t="shared" si="211"/>
        <v>0</v>
      </c>
      <c r="I477" s="78">
        <f t="shared" si="211"/>
        <v>0</v>
      </c>
      <c r="J477" s="431"/>
      <c r="K477" s="78">
        <f t="shared" ref="K477:M477" si="212">SUM(K478:K480)</f>
        <v>0</v>
      </c>
      <c r="L477" s="78">
        <f t="shared" si="212"/>
        <v>0</v>
      </c>
      <c r="M477" s="78">
        <f t="shared" si="212"/>
        <v>0</v>
      </c>
      <c r="N477" s="88">
        <f>E477+H477+I477+K477+L477+M477</f>
        <v>0</v>
      </c>
    </row>
    <row r="478" spans="1:14" s="38" customFormat="1" ht="23.25" hidden="1" x14ac:dyDescent="0.25">
      <c r="A478" s="435"/>
      <c r="B478" s="426"/>
      <c r="C478" s="462"/>
      <c r="D478" s="16" t="s">
        <v>18</v>
      </c>
      <c r="E478" s="234">
        <v>0</v>
      </c>
      <c r="F478" s="234">
        <v>0</v>
      </c>
      <c r="G478" s="234">
        <v>0</v>
      </c>
      <c r="H478" s="234">
        <v>0</v>
      </c>
      <c r="I478" s="234">
        <v>0</v>
      </c>
      <c r="J478" s="432"/>
      <c r="K478" s="236">
        <v>0</v>
      </c>
      <c r="L478" s="236">
        <v>0</v>
      </c>
      <c r="M478" s="236">
        <v>0</v>
      </c>
      <c r="N478" s="273">
        <f t="shared" ref="N478:N480" si="213">E478+H478+I478+K478+L478+M478</f>
        <v>0</v>
      </c>
    </row>
    <row r="479" spans="1:14" s="38" customFormat="1" ht="23.25" hidden="1" x14ac:dyDescent="0.25">
      <c r="A479" s="435"/>
      <c r="B479" s="426"/>
      <c r="C479" s="462"/>
      <c r="D479" s="16" t="s">
        <v>10</v>
      </c>
      <c r="E479" s="234">
        <v>0</v>
      </c>
      <c r="F479" s="234">
        <v>0</v>
      </c>
      <c r="G479" s="234">
        <v>0</v>
      </c>
      <c r="H479" s="234">
        <v>0</v>
      </c>
      <c r="I479" s="234">
        <v>0</v>
      </c>
      <c r="J479" s="432"/>
      <c r="K479" s="236">
        <v>0</v>
      </c>
      <c r="L479" s="236">
        <v>0</v>
      </c>
      <c r="M479" s="236">
        <v>0</v>
      </c>
      <c r="N479" s="273">
        <f t="shared" si="213"/>
        <v>0</v>
      </c>
    </row>
    <row r="480" spans="1:14" s="38" customFormat="1" ht="23.25" hidden="1" thickBot="1" x14ac:dyDescent="0.3">
      <c r="A480" s="460"/>
      <c r="B480" s="427"/>
      <c r="C480" s="463"/>
      <c r="D480" s="17" t="s">
        <v>11</v>
      </c>
      <c r="E480" s="238">
        <v>0</v>
      </c>
      <c r="F480" s="238">
        <v>0</v>
      </c>
      <c r="G480" s="238">
        <v>0</v>
      </c>
      <c r="H480" s="238">
        <v>0</v>
      </c>
      <c r="I480" s="238">
        <v>0</v>
      </c>
      <c r="J480" s="433"/>
      <c r="K480" s="236">
        <v>0</v>
      </c>
      <c r="L480" s="236">
        <v>0</v>
      </c>
      <c r="M480" s="236">
        <v>0</v>
      </c>
      <c r="N480" s="88">
        <f t="shared" si="213"/>
        <v>0</v>
      </c>
    </row>
    <row r="481" spans="1:14" s="38" customFormat="1" ht="21" hidden="1" thickBot="1" x14ac:dyDescent="0.3">
      <c r="A481" s="451" t="s">
        <v>244</v>
      </c>
      <c r="B481" s="452"/>
      <c r="C481" s="452"/>
      <c r="D481" s="452"/>
      <c r="E481" s="452"/>
      <c r="F481" s="452"/>
      <c r="G481" s="452"/>
      <c r="H481" s="452"/>
      <c r="I481" s="452"/>
      <c r="J481" s="452"/>
      <c r="K481" s="452"/>
      <c r="L481" s="452"/>
      <c r="M481" s="452"/>
      <c r="N481" s="453"/>
    </row>
    <row r="482" spans="1:14" s="38" customFormat="1" ht="58.5" hidden="1" x14ac:dyDescent="0.25">
      <c r="A482" s="449" t="s">
        <v>13</v>
      </c>
      <c r="B482" s="29" t="s">
        <v>242</v>
      </c>
      <c r="C482" s="41">
        <v>77</v>
      </c>
      <c r="D482" s="42">
        <v>43100</v>
      </c>
      <c r="E482" s="240">
        <v>77</v>
      </c>
      <c r="F482" s="240"/>
      <c r="G482" s="240"/>
      <c r="H482" s="240">
        <v>77.3</v>
      </c>
      <c r="I482" s="240">
        <v>78</v>
      </c>
      <c r="J482" s="241"/>
      <c r="K482" s="236">
        <v>79.5</v>
      </c>
      <c r="L482" s="236">
        <v>81.7</v>
      </c>
      <c r="M482" s="236">
        <v>86</v>
      </c>
      <c r="N482" s="242"/>
    </row>
    <row r="483" spans="1:14" s="38" customFormat="1" hidden="1" x14ac:dyDescent="0.25">
      <c r="A483" s="454"/>
      <c r="B483" s="13" t="s">
        <v>96</v>
      </c>
      <c r="C483" s="27"/>
      <c r="D483" s="11"/>
      <c r="E483" s="27"/>
      <c r="F483" s="27"/>
      <c r="G483" s="27"/>
      <c r="H483" s="27"/>
      <c r="I483" s="27"/>
      <c r="J483" s="39"/>
      <c r="K483" s="27"/>
      <c r="L483" s="27"/>
      <c r="M483" s="27"/>
      <c r="N483" s="28"/>
    </row>
    <row r="484" spans="1:14" s="38" customFormat="1" ht="19.5" hidden="1" x14ac:dyDescent="0.25">
      <c r="A484" s="14"/>
      <c r="B484" s="15" t="s">
        <v>14</v>
      </c>
      <c r="C484" s="446" t="s">
        <v>15</v>
      </c>
      <c r="D484" s="447"/>
      <c r="E484" s="447"/>
      <c r="F484" s="447"/>
      <c r="G484" s="447"/>
      <c r="H484" s="447"/>
      <c r="I484" s="447"/>
      <c r="J484" s="447"/>
      <c r="K484" s="455"/>
      <c r="L484" s="455"/>
      <c r="M484" s="455"/>
      <c r="N484" s="456"/>
    </row>
    <row r="485" spans="1:14" s="38" customFormat="1" ht="22.5" hidden="1" x14ac:dyDescent="0.25">
      <c r="A485" s="434" t="s">
        <v>29</v>
      </c>
      <c r="B485" s="425" t="s">
        <v>34</v>
      </c>
      <c r="C485" s="461"/>
      <c r="D485" s="4" t="s">
        <v>17</v>
      </c>
      <c r="E485" s="78">
        <f t="shared" ref="E485:I485" si="214">SUM(E486:E488)</f>
        <v>0</v>
      </c>
      <c r="F485" s="78">
        <f t="shared" si="214"/>
        <v>0</v>
      </c>
      <c r="G485" s="78">
        <f t="shared" si="214"/>
        <v>0</v>
      </c>
      <c r="H485" s="78">
        <f t="shared" si="214"/>
        <v>0</v>
      </c>
      <c r="I485" s="78">
        <f t="shared" si="214"/>
        <v>0</v>
      </c>
      <c r="J485" s="431"/>
      <c r="K485" s="78">
        <f t="shared" ref="K485:M485" si="215">SUM(K486:K488)</f>
        <v>0</v>
      </c>
      <c r="L485" s="78">
        <f t="shared" si="215"/>
        <v>0</v>
      </c>
      <c r="M485" s="78">
        <f t="shared" si="215"/>
        <v>0</v>
      </c>
      <c r="N485" s="88">
        <f>E485+H485+I485+K485+L485+M485</f>
        <v>0</v>
      </c>
    </row>
    <row r="486" spans="1:14" s="38" customFormat="1" ht="23.25" hidden="1" x14ac:dyDescent="0.25">
      <c r="A486" s="435"/>
      <c r="B486" s="426"/>
      <c r="C486" s="462"/>
      <c r="D486" s="16" t="s">
        <v>18</v>
      </c>
      <c r="E486" s="234">
        <v>0</v>
      </c>
      <c r="F486" s="234">
        <v>0</v>
      </c>
      <c r="G486" s="234">
        <v>0</v>
      </c>
      <c r="H486" s="234">
        <v>0</v>
      </c>
      <c r="I486" s="234">
        <v>0</v>
      </c>
      <c r="J486" s="432"/>
      <c r="K486" s="236">
        <v>0</v>
      </c>
      <c r="L486" s="236">
        <v>0</v>
      </c>
      <c r="M486" s="236">
        <v>0</v>
      </c>
      <c r="N486" s="273">
        <f t="shared" ref="N486:N488" si="216">E486+H486+I486+K486+L486+M486</f>
        <v>0</v>
      </c>
    </row>
    <row r="487" spans="1:14" s="38" customFormat="1" ht="23.25" hidden="1" x14ac:dyDescent="0.25">
      <c r="A487" s="435"/>
      <c r="B487" s="426"/>
      <c r="C487" s="462"/>
      <c r="D487" s="16" t="s">
        <v>10</v>
      </c>
      <c r="E487" s="234">
        <v>0</v>
      </c>
      <c r="F487" s="234">
        <v>0</v>
      </c>
      <c r="G487" s="234">
        <v>0</v>
      </c>
      <c r="H487" s="234">
        <v>0</v>
      </c>
      <c r="I487" s="234">
        <v>0</v>
      </c>
      <c r="J487" s="432"/>
      <c r="K487" s="236">
        <v>0</v>
      </c>
      <c r="L487" s="236">
        <v>0</v>
      </c>
      <c r="M487" s="236">
        <v>0</v>
      </c>
      <c r="N487" s="273">
        <f t="shared" si="216"/>
        <v>0</v>
      </c>
    </row>
    <row r="488" spans="1:14" s="38" customFormat="1" ht="22.5" hidden="1" x14ac:dyDescent="0.25">
      <c r="A488" s="460"/>
      <c r="B488" s="427"/>
      <c r="C488" s="463"/>
      <c r="D488" s="17" t="s">
        <v>11</v>
      </c>
      <c r="E488" s="238">
        <v>0</v>
      </c>
      <c r="F488" s="238">
        <v>0</v>
      </c>
      <c r="G488" s="238">
        <v>0</v>
      </c>
      <c r="H488" s="238">
        <v>0</v>
      </c>
      <c r="I488" s="238">
        <v>0</v>
      </c>
      <c r="J488" s="433"/>
      <c r="K488" s="236">
        <v>0</v>
      </c>
      <c r="L488" s="236">
        <v>0</v>
      </c>
      <c r="M488" s="236">
        <v>0</v>
      </c>
      <c r="N488" s="88">
        <f t="shared" si="216"/>
        <v>0</v>
      </c>
    </row>
    <row r="489" spans="1:14" s="38" customFormat="1" ht="78" hidden="1" x14ac:dyDescent="0.25">
      <c r="A489" s="449" t="s">
        <v>78</v>
      </c>
      <c r="B489" s="29" t="s">
        <v>243</v>
      </c>
      <c r="C489" s="41">
        <v>87</v>
      </c>
      <c r="D489" s="42">
        <v>43100</v>
      </c>
      <c r="E489" s="240">
        <v>87</v>
      </c>
      <c r="F489" s="240"/>
      <c r="G489" s="240"/>
      <c r="H489" s="240">
        <v>87.5</v>
      </c>
      <c r="I489" s="240">
        <v>87.9</v>
      </c>
      <c r="J489" s="241"/>
      <c r="K489" s="236">
        <v>88.5</v>
      </c>
      <c r="L489" s="236">
        <v>89.1</v>
      </c>
      <c r="M489" s="236">
        <v>90</v>
      </c>
      <c r="N489" s="242"/>
    </row>
    <row r="490" spans="1:14" s="38" customFormat="1" hidden="1" x14ac:dyDescent="0.25">
      <c r="A490" s="454"/>
      <c r="B490" s="13" t="s">
        <v>96</v>
      </c>
      <c r="C490" s="27"/>
      <c r="D490" s="11"/>
      <c r="E490" s="27"/>
      <c r="F490" s="27"/>
      <c r="G490" s="27"/>
      <c r="H490" s="27"/>
      <c r="I490" s="27"/>
      <c r="J490" s="39"/>
      <c r="K490" s="27"/>
      <c r="L490" s="27"/>
      <c r="M490" s="27"/>
      <c r="N490" s="28"/>
    </row>
    <row r="491" spans="1:14" s="38" customFormat="1" ht="19.5" hidden="1" x14ac:dyDescent="0.25">
      <c r="A491" s="14"/>
      <c r="B491" s="15" t="s">
        <v>14</v>
      </c>
      <c r="C491" s="446" t="s">
        <v>15</v>
      </c>
      <c r="D491" s="447"/>
      <c r="E491" s="447"/>
      <c r="F491" s="447"/>
      <c r="G491" s="447"/>
      <c r="H491" s="447"/>
      <c r="I491" s="447"/>
      <c r="J491" s="447"/>
      <c r="K491" s="455"/>
      <c r="L491" s="455"/>
      <c r="M491" s="455"/>
      <c r="N491" s="456"/>
    </row>
    <row r="492" spans="1:14" s="38" customFormat="1" ht="22.5" hidden="1" x14ac:dyDescent="0.25">
      <c r="A492" s="434" t="s">
        <v>103</v>
      </c>
      <c r="B492" s="425" t="s">
        <v>34</v>
      </c>
      <c r="C492" s="461"/>
      <c r="D492" s="4" t="s">
        <v>17</v>
      </c>
      <c r="E492" s="78">
        <f t="shared" ref="E492:I492" si="217">SUM(E493:E495)</f>
        <v>0</v>
      </c>
      <c r="F492" s="78">
        <f t="shared" si="217"/>
        <v>0</v>
      </c>
      <c r="G492" s="78">
        <f t="shared" si="217"/>
        <v>0</v>
      </c>
      <c r="H492" s="78">
        <f t="shared" si="217"/>
        <v>0</v>
      </c>
      <c r="I492" s="78">
        <f t="shared" si="217"/>
        <v>0</v>
      </c>
      <c r="J492" s="431"/>
      <c r="K492" s="78">
        <f t="shared" ref="K492:M492" si="218">SUM(K493:K495)</f>
        <v>0</v>
      </c>
      <c r="L492" s="78">
        <f t="shared" si="218"/>
        <v>0</v>
      </c>
      <c r="M492" s="78">
        <f t="shared" si="218"/>
        <v>0</v>
      </c>
      <c r="N492" s="88">
        <f>E492+H492+I492+K492+L492+M492</f>
        <v>0</v>
      </c>
    </row>
    <row r="493" spans="1:14" s="38" customFormat="1" ht="23.25" hidden="1" x14ac:dyDescent="0.25">
      <c r="A493" s="435"/>
      <c r="B493" s="426"/>
      <c r="C493" s="462"/>
      <c r="D493" s="16" t="s">
        <v>18</v>
      </c>
      <c r="E493" s="234">
        <v>0</v>
      </c>
      <c r="F493" s="234">
        <v>0</v>
      </c>
      <c r="G493" s="234">
        <v>0</v>
      </c>
      <c r="H493" s="234">
        <v>0</v>
      </c>
      <c r="I493" s="234">
        <v>0</v>
      </c>
      <c r="J493" s="432"/>
      <c r="K493" s="236">
        <v>0</v>
      </c>
      <c r="L493" s="236">
        <v>0</v>
      </c>
      <c r="M493" s="236">
        <v>0</v>
      </c>
      <c r="N493" s="273">
        <f t="shared" ref="N493:N495" si="219">E493+H493+I493+K493+L493+M493</f>
        <v>0</v>
      </c>
    </row>
    <row r="494" spans="1:14" s="38" customFormat="1" ht="23.25" hidden="1" x14ac:dyDescent="0.25">
      <c r="A494" s="435"/>
      <c r="B494" s="426"/>
      <c r="C494" s="462"/>
      <c r="D494" s="16" t="s">
        <v>10</v>
      </c>
      <c r="E494" s="234">
        <v>0</v>
      </c>
      <c r="F494" s="234">
        <v>0</v>
      </c>
      <c r="G494" s="234">
        <v>0</v>
      </c>
      <c r="H494" s="234">
        <v>0</v>
      </c>
      <c r="I494" s="234">
        <v>0</v>
      </c>
      <c r="J494" s="432"/>
      <c r="K494" s="236">
        <v>0</v>
      </c>
      <c r="L494" s="236">
        <v>0</v>
      </c>
      <c r="M494" s="236">
        <v>0</v>
      </c>
      <c r="N494" s="273">
        <f t="shared" si="219"/>
        <v>0</v>
      </c>
    </row>
    <row r="495" spans="1:14" s="38" customFormat="1" ht="22.5" hidden="1" x14ac:dyDescent="0.25">
      <c r="A495" s="435"/>
      <c r="B495" s="427"/>
      <c r="C495" s="462"/>
      <c r="D495" s="20" t="s">
        <v>11</v>
      </c>
      <c r="E495" s="238">
        <v>0</v>
      </c>
      <c r="F495" s="238">
        <v>0</v>
      </c>
      <c r="G495" s="238">
        <v>0</v>
      </c>
      <c r="H495" s="238">
        <v>0</v>
      </c>
      <c r="I495" s="238">
        <v>0</v>
      </c>
      <c r="J495" s="433"/>
      <c r="K495" s="236">
        <v>0</v>
      </c>
      <c r="L495" s="236">
        <v>0</v>
      </c>
      <c r="M495" s="236">
        <v>0</v>
      </c>
      <c r="N495" s="88">
        <f t="shared" si="219"/>
        <v>0</v>
      </c>
    </row>
    <row r="496" spans="1:14" s="38" customFormat="1" ht="22.5" hidden="1" x14ac:dyDescent="0.25">
      <c r="A496" s="281"/>
      <c r="B496" s="280"/>
      <c r="C496" s="282"/>
      <c r="D496" s="20"/>
      <c r="E496" s="283"/>
      <c r="F496" s="283"/>
      <c r="G496" s="283"/>
      <c r="H496" s="284"/>
      <c r="I496" s="284"/>
      <c r="J496" s="341"/>
      <c r="K496" s="285"/>
      <c r="L496" s="285"/>
      <c r="M496" s="285"/>
      <c r="N496" s="286"/>
    </row>
    <row r="497" spans="1:14" s="38" customFormat="1" ht="39.75" hidden="1" thickBot="1" x14ac:dyDescent="0.3">
      <c r="A497" s="89" t="s">
        <v>28</v>
      </c>
      <c r="B497" s="90" t="s">
        <v>30</v>
      </c>
      <c r="C497" s="91"/>
      <c r="D497" s="92"/>
      <c r="E497" s="247"/>
      <c r="F497" s="247"/>
      <c r="G497" s="247"/>
      <c r="H497" s="247"/>
      <c r="I497" s="247"/>
      <c r="J497" s="248"/>
      <c r="K497" s="249"/>
      <c r="L497" s="249"/>
      <c r="M497" s="249"/>
      <c r="N497" s="250"/>
    </row>
    <row r="498" spans="1:14" hidden="1" x14ac:dyDescent="0.3"/>
    <row r="499" spans="1:14" s="38" customFormat="1" ht="40.5" hidden="1" x14ac:dyDescent="0.25">
      <c r="A499" s="486">
        <v>1</v>
      </c>
      <c r="B499" s="77" t="s">
        <v>52</v>
      </c>
      <c r="C499" s="488"/>
      <c r="D499" s="55" t="s">
        <v>9</v>
      </c>
      <c r="E499" s="251">
        <f>E500+E501+E502</f>
        <v>0</v>
      </c>
      <c r="F499" s="251">
        <f t="shared" ref="F499:I499" si="220">F500+F501+F502</f>
        <v>0</v>
      </c>
      <c r="G499" s="251">
        <f t="shared" si="220"/>
        <v>0</v>
      </c>
      <c r="H499" s="251">
        <f t="shared" si="220"/>
        <v>0</v>
      </c>
      <c r="I499" s="251">
        <f t="shared" si="220"/>
        <v>0</v>
      </c>
      <c r="J499" s="490"/>
      <c r="K499" s="251">
        <f t="shared" ref="K499:N499" si="221">K500+K501+K502</f>
        <v>0</v>
      </c>
      <c r="L499" s="251">
        <f t="shared" si="221"/>
        <v>0</v>
      </c>
      <c r="M499" s="251">
        <f t="shared" si="221"/>
        <v>0</v>
      </c>
      <c r="N499" s="252">
        <f t="shared" si="221"/>
        <v>0</v>
      </c>
    </row>
    <row r="500" spans="1:14" s="38" customFormat="1" hidden="1" x14ac:dyDescent="0.25">
      <c r="A500" s="486"/>
      <c r="B500" s="493" t="str">
        <f>F472</f>
        <v>ЭКОЛОГИЯ</v>
      </c>
      <c r="C500" s="488"/>
      <c r="D500" s="56" t="s">
        <v>18</v>
      </c>
      <c r="E500" s="253">
        <f>E478+E486+E493</f>
        <v>0</v>
      </c>
      <c r="F500" s="253">
        <f t="shared" ref="F500:I500" si="222">F478+F486+F493</f>
        <v>0</v>
      </c>
      <c r="G500" s="253">
        <f t="shared" si="222"/>
        <v>0</v>
      </c>
      <c r="H500" s="253">
        <f t="shared" si="222"/>
        <v>0</v>
      </c>
      <c r="I500" s="253">
        <f t="shared" si="222"/>
        <v>0</v>
      </c>
      <c r="J500" s="491"/>
      <c r="K500" s="253">
        <f t="shared" ref="K500:M500" si="223">K478+K486+K493</f>
        <v>0</v>
      </c>
      <c r="L500" s="253">
        <f t="shared" si="223"/>
        <v>0</v>
      </c>
      <c r="M500" s="253">
        <f t="shared" si="223"/>
        <v>0</v>
      </c>
      <c r="N500" s="257">
        <f t="shared" ref="N500:N502" si="224">E500+H500+I500+K500+L500+M500</f>
        <v>0</v>
      </c>
    </row>
    <row r="501" spans="1:14" s="38" customFormat="1" hidden="1" x14ac:dyDescent="0.25">
      <c r="A501" s="486"/>
      <c r="B501" s="494"/>
      <c r="C501" s="488"/>
      <c r="D501" s="56" t="s">
        <v>10</v>
      </c>
      <c r="E501" s="253">
        <f t="shared" ref="E501:I501" si="225">E479+E487+E494</f>
        <v>0</v>
      </c>
      <c r="F501" s="253">
        <f t="shared" si="225"/>
        <v>0</v>
      </c>
      <c r="G501" s="253">
        <f t="shared" si="225"/>
        <v>0</v>
      </c>
      <c r="H501" s="253">
        <f t="shared" si="225"/>
        <v>0</v>
      </c>
      <c r="I501" s="253">
        <f t="shared" si="225"/>
        <v>0</v>
      </c>
      <c r="J501" s="491"/>
      <c r="K501" s="253">
        <f t="shared" ref="K501:M501" si="226">K479+K487+K494</f>
        <v>0</v>
      </c>
      <c r="L501" s="253">
        <f t="shared" si="226"/>
        <v>0</v>
      </c>
      <c r="M501" s="253">
        <f t="shared" si="226"/>
        <v>0</v>
      </c>
      <c r="N501" s="257">
        <f t="shared" si="224"/>
        <v>0</v>
      </c>
    </row>
    <row r="502" spans="1:14" s="38" customFormat="1" ht="21" hidden="1" thickBot="1" x14ac:dyDescent="0.3">
      <c r="A502" s="487"/>
      <c r="B502" s="495"/>
      <c r="C502" s="489"/>
      <c r="D502" s="98" t="s">
        <v>11</v>
      </c>
      <c r="E502" s="340">
        <f t="shared" ref="E502:I502" si="227">E480+E488+E495</f>
        <v>0</v>
      </c>
      <c r="F502" s="340">
        <f t="shared" si="227"/>
        <v>0</v>
      </c>
      <c r="G502" s="340">
        <f t="shared" si="227"/>
        <v>0</v>
      </c>
      <c r="H502" s="340">
        <f t="shared" si="227"/>
        <v>0</v>
      </c>
      <c r="I502" s="340">
        <f t="shared" si="227"/>
        <v>0</v>
      </c>
      <c r="J502" s="492"/>
      <c r="K502" s="253">
        <f t="shared" ref="K502:M502" si="228">K480+K488+K495</f>
        <v>0</v>
      </c>
      <c r="L502" s="253">
        <f t="shared" si="228"/>
        <v>0</v>
      </c>
      <c r="M502" s="253">
        <f t="shared" si="228"/>
        <v>0</v>
      </c>
      <c r="N502" s="258">
        <f t="shared" si="224"/>
        <v>0</v>
      </c>
    </row>
    <row r="503" spans="1:14" s="38" customFormat="1" ht="56.25" hidden="1" customHeight="1" thickBot="1" x14ac:dyDescent="0.3">
      <c r="A503" s="73"/>
      <c r="B503" s="74"/>
      <c r="C503" s="74"/>
      <c r="D503" s="74"/>
      <c r="E503" s="104" t="s">
        <v>88</v>
      </c>
      <c r="F503" s="103" t="s">
        <v>58</v>
      </c>
      <c r="G503" s="105"/>
      <c r="H503" s="74"/>
      <c r="I503" s="74"/>
      <c r="J503" s="74"/>
      <c r="K503" s="74"/>
      <c r="L503" s="74"/>
      <c r="M503" s="74"/>
      <c r="N503" s="75"/>
    </row>
    <row r="504" spans="1:14" s="38" customFormat="1" ht="21" hidden="1" thickBot="1" x14ac:dyDescent="0.3">
      <c r="A504" s="496" t="s">
        <v>32</v>
      </c>
      <c r="B504" s="497"/>
      <c r="C504" s="497"/>
      <c r="D504" s="497"/>
      <c r="E504" s="497"/>
      <c r="F504" s="497"/>
      <c r="G504" s="497"/>
      <c r="H504" s="497"/>
      <c r="I504" s="497"/>
      <c r="J504" s="497"/>
      <c r="K504" s="497"/>
      <c r="L504" s="497"/>
      <c r="M504" s="497"/>
      <c r="N504" s="498"/>
    </row>
    <row r="505" spans="1:14" s="38" customFormat="1" ht="39" hidden="1" x14ac:dyDescent="0.25">
      <c r="A505" s="444" t="s">
        <v>12</v>
      </c>
      <c r="B505" s="6" t="s">
        <v>24</v>
      </c>
      <c r="C505" s="83"/>
      <c r="D505" s="84"/>
      <c r="E505" s="83"/>
      <c r="F505" s="83"/>
      <c r="G505" s="83"/>
      <c r="H505" s="83"/>
      <c r="I505" s="83"/>
      <c r="J505" s="85"/>
      <c r="K505" s="86"/>
      <c r="L505" s="86"/>
      <c r="M505" s="86"/>
      <c r="N505" s="87"/>
    </row>
    <row r="506" spans="1:14" s="38" customFormat="1" hidden="1" x14ac:dyDescent="0.25">
      <c r="A506" s="454"/>
      <c r="B506" s="13" t="s">
        <v>96</v>
      </c>
      <c r="C506" s="27"/>
      <c r="D506" s="11"/>
      <c r="E506" s="27"/>
      <c r="F506" s="27"/>
      <c r="G506" s="27"/>
      <c r="H506" s="27"/>
      <c r="I506" s="27"/>
      <c r="J506" s="39"/>
      <c r="K506" s="27"/>
      <c r="L506" s="27"/>
      <c r="M506" s="27"/>
      <c r="N506" s="28"/>
    </row>
    <row r="507" spans="1:14" s="38" customFormat="1" ht="19.5" hidden="1" x14ac:dyDescent="0.25">
      <c r="A507" s="14"/>
      <c r="B507" s="15" t="s">
        <v>14</v>
      </c>
      <c r="C507" s="446" t="s">
        <v>15</v>
      </c>
      <c r="D507" s="447"/>
      <c r="E507" s="447"/>
      <c r="F507" s="447"/>
      <c r="G507" s="447"/>
      <c r="H507" s="447"/>
      <c r="I507" s="447"/>
      <c r="J507" s="447"/>
      <c r="K507" s="455"/>
      <c r="L507" s="455"/>
      <c r="M507" s="455"/>
      <c r="N507" s="456"/>
    </row>
    <row r="508" spans="1:14" s="38" customFormat="1" ht="22.5" hidden="1" x14ac:dyDescent="0.25">
      <c r="A508" s="434" t="s">
        <v>16</v>
      </c>
      <c r="B508" s="425" t="s">
        <v>34</v>
      </c>
      <c r="C508" s="461"/>
      <c r="D508" s="4" t="s">
        <v>17</v>
      </c>
      <c r="E508" s="78">
        <f t="shared" ref="E508:I508" si="229">SUM(E509:E511)</f>
        <v>0</v>
      </c>
      <c r="F508" s="78">
        <f t="shared" si="229"/>
        <v>0</v>
      </c>
      <c r="G508" s="78">
        <f t="shared" si="229"/>
        <v>0</v>
      </c>
      <c r="H508" s="78">
        <f t="shared" si="229"/>
        <v>0</v>
      </c>
      <c r="I508" s="78">
        <f t="shared" si="229"/>
        <v>0</v>
      </c>
      <c r="J508" s="431"/>
      <c r="K508" s="78">
        <f t="shared" ref="K508:M508" si="230">SUM(K509:K511)</f>
        <v>0</v>
      </c>
      <c r="L508" s="78">
        <f t="shared" si="230"/>
        <v>0</v>
      </c>
      <c r="M508" s="78">
        <f t="shared" si="230"/>
        <v>0</v>
      </c>
      <c r="N508" s="88">
        <f>E508+H508+I508+K508+L508+M508</f>
        <v>0</v>
      </c>
    </row>
    <row r="509" spans="1:14" s="38" customFormat="1" ht="23.25" hidden="1" x14ac:dyDescent="0.25">
      <c r="A509" s="435"/>
      <c r="B509" s="426"/>
      <c r="C509" s="462"/>
      <c r="D509" s="16" t="s">
        <v>18</v>
      </c>
      <c r="E509" s="234"/>
      <c r="F509" s="234"/>
      <c r="G509" s="234"/>
      <c r="H509" s="235"/>
      <c r="I509" s="235"/>
      <c r="J509" s="432"/>
      <c r="K509" s="236"/>
      <c r="L509" s="236"/>
      <c r="M509" s="236"/>
      <c r="N509" s="273">
        <f t="shared" ref="N509:N511" si="231">E509+H509+I509+K509+L509+M509</f>
        <v>0</v>
      </c>
    </row>
    <row r="510" spans="1:14" s="38" customFormat="1" ht="23.25" hidden="1" x14ac:dyDescent="0.25">
      <c r="A510" s="435"/>
      <c r="B510" s="426"/>
      <c r="C510" s="462"/>
      <c r="D510" s="16" t="s">
        <v>10</v>
      </c>
      <c r="E510" s="234"/>
      <c r="F510" s="234"/>
      <c r="G510" s="234"/>
      <c r="H510" s="235"/>
      <c r="I510" s="235"/>
      <c r="J510" s="432"/>
      <c r="K510" s="236"/>
      <c r="L510" s="236"/>
      <c r="M510" s="236"/>
      <c r="N510" s="273">
        <f t="shared" si="231"/>
        <v>0</v>
      </c>
    </row>
    <row r="511" spans="1:14" s="38" customFormat="1" ht="22.5" hidden="1" x14ac:dyDescent="0.25">
      <c r="A511" s="460"/>
      <c r="B511" s="427"/>
      <c r="C511" s="463"/>
      <c r="D511" s="17" t="s">
        <v>11</v>
      </c>
      <c r="E511" s="238"/>
      <c r="F511" s="238"/>
      <c r="G511" s="238"/>
      <c r="H511" s="239"/>
      <c r="I511" s="239"/>
      <c r="J511" s="433"/>
      <c r="K511" s="236"/>
      <c r="L511" s="236"/>
      <c r="M511" s="236"/>
      <c r="N511" s="88">
        <f t="shared" si="231"/>
        <v>0</v>
      </c>
    </row>
    <row r="512" spans="1:14" s="38" customFormat="1" ht="39" hidden="1" x14ac:dyDescent="0.25">
      <c r="A512" s="449" t="s">
        <v>13</v>
      </c>
      <c r="B512" s="29" t="s">
        <v>24</v>
      </c>
      <c r="C512" s="41"/>
      <c r="D512" s="42"/>
      <c r="E512" s="240"/>
      <c r="F512" s="240"/>
      <c r="G512" s="240"/>
      <c r="H512" s="240"/>
      <c r="I512" s="240"/>
      <c r="J512" s="241"/>
      <c r="K512" s="236"/>
      <c r="L512" s="236"/>
      <c r="M512" s="236"/>
      <c r="N512" s="242"/>
    </row>
    <row r="513" spans="1:14" s="38" customFormat="1" hidden="1" x14ac:dyDescent="0.25">
      <c r="A513" s="454"/>
      <c r="B513" s="13" t="s">
        <v>96</v>
      </c>
      <c r="C513" s="27"/>
      <c r="D513" s="11"/>
      <c r="E513" s="27"/>
      <c r="F513" s="27"/>
      <c r="G513" s="27"/>
      <c r="H513" s="27"/>
      <c r="I513" s="27"/>
      <c r="J513" s="39"/>
      <c r="K513" s="27"/>
      <c r="L513" s="27"/>
      <c r="M513" s="27"/>
      <c r="N513" s="28"/>
    </row>
    <row r="514" spans="1:14" s="38" customFormat="1" ht="19.5" hidden="1" x14ac:dyDescent="0.25">
      <c r="A514" s="14"/>
      <c r="B514" s="15" t="s">
        <v>14</v>
      </c>
      <c r="C514" s="446" t="s">
        <v>15</v>
      </c>
      <c r="D514" s="447"/>
      <c r="E514" s="447"/>
      <c r="F514" s="447"/>
      <c r="G514" s="447"/>
      <c r="H514" s="447"/>
      <c r="I514" s="447"/>
      <c r="J514" s="447"/>
      <c r="K514" s="455"/>
      <c r="L514" s="455"/>
      <c r="M514" s="455"/>
      <c r="N514" s="456"/>
    </row>
    <row r="515" spans="1:14" s="38" customFormat="1" ht="22.5" hidden="1" x14ac:dyDescent="0.25">
      <c r="A515" s="434" t="s">
        <v>29</v>
      </c>
      <c r="B515" s="425" t="s">
        <v>34</v>
      </c>
      <c r="C515" s="461"/>
      <c r="D515" s="4" t="s">
        <v>17</v>
      </c>
      <c r="E515" s="78">
        <f t="shared" ref="E515:I515" si="232">SUM(E516:E518)</f>
        <v>0</v>
      </c>
      <c r="F515" s="78">
        <f t="shared" si="232"/>
        <v>0</v>
      </c>
      <c r="G515" s="78">
        <f t="shared" si="232"/>
        <v>0</v>
      </c>
      <c r="H515" s="78">
        <f t="shared" si="232"/>
        <v>0</v>
      </c>
      <c r="I515" s="78">
        <f t="shared" si="232"/>
        <v>0</v>
      </c>
      <c r="J515" s="431"/>
      <c r="K515" s="78">
        <f t="shared" ref="K515:M515" si="233">SUM(K516:K518)</f>
        <v>0</v>
      </c>
      <c r="L515" s="78">
        <f t="shared" si="233"/>
        <v>0</v>
      </c>
      <c r="M515" s="78">
        <f t="shared" si="233"/>
        <v>0</v>
      </c>
      <c r="N515" s="88">
        <f>E515+H515+I515+K515+L515+M515</f>
        <v>0</v>
      </c>
    </row>
    <row r="516" spans="1:14" s="38" customFormat="1" ht="23.25" hidden="1" x14ac:dyDescent="0.25">
      <c r="A516" s="435"/>
      <c r="B516" s="426"/>
      <c r="C516" s="462"/>
      <c r="D516" s="16" t="s">
        <v>18</v>
      </c>
      <c r="E516" s="234"/>
      <c r="F516" s="234"/>
      <c r="G516" s="234"/>
      <c r="H516" s="235"/>
      <c r="I516" s="235"/>
      <c r="J516" s="432"/>
      <c r="K516" s="236"/>
      <c r="L516" s="236"/>
      <c r="M516" s="236"/>
      <c r="N516" s="273">
        <f t="shared" ref="N516:N518" si="234">E516+H516+I516+K516+L516+M516</f>
        <v>0</v>
      </c>
    </row>
    <row r="517" spans="1:14" s="38" customFormat="1" ht="23.25" hidden="1" x14ac:dyDescent="0.25">
      <c r="A517" s="435"/>
      <c r="B517" s="426"/>
      <c r="C517" s="462"/>
      <c r="D517" s="16" t="s">
        <v>10</v>
      </c>
      <c r="E517" s="234"/>
      <c r="F517" s="234"/>
      <c r="G517" s="234"/>
      <c r="H517" s="235"/>
      <c r="I517" s="235"/>
      <c r="J517" s="432"/>
      <c r="K517" s="236"/>
      <c r="L517" s="236"/>
      <c r="M517" s="236"/>
      <c r="N517" s="273">
        <f t="shared" si="234"/>
        <v>0</v>
      </c>
    </row>
    <row r="518" spans="1:14" s="38" customFormat="1" ht="22.5" hidden="1" x14ac:dyDescent="0.25">
      <c r="A518" s="435"/>
      <c r="B518" s="427"/>
      <c r="C518" s="462"/>
      <c r="D518" s="20" t="s">
        <v>11</v>
      </c>
      <c r="E518" s="238"/>
      <c r="F518" s="238"/>
      <c r="G518" s="238"/>
      <c r="H518" s="239"/>
      <c r="I518" s="239"/>
      <c r="J518" s="433"/>
      <c r="K518" s="236"/>
      <c r="L518" s="236"/>
      <c r="M518" s="236"/>
      <c r="N518" s="88">
        <f t="shared" si="234"/>
        <v>0</v>
      </c>
    </row>
    <row r="519" spans="1:14" s="38" customFormat="1" ht="39.75" hidden="1" thickBot="1" x14ac:dyDescent="0.3">
      <c r="A519" s="89" t="s">
        <v>28</v>
      </c>
      <c r="B519" s="90" t="s">
        <v>30</v>
      </c>
      <c r="C519" s="91"/>
      <c r="D519" s="92"/>
      <c r="E519" s="247"/>
      <c r="F519" s="247"/>
      <c r="G519" s="247"/>
      <c r="H519" s="247"/>
      <c r="I519" s="247"/>
      <c r="J519" s="248"/>
      <c r="K519" s="249"/>
      <c r="L519" s="249"/>
      <c r="M519" s="249"/>
      <c r="N519" s="250"/>
    </row>
    <row r="520" spans="1:14" s="38" customFormat="1" ht="21" hidden="1" thickBot="1" x14ac:dyDescent="0.3">
      <c r="A520" s="451" t="s">
        <v>33</v>
      </c>
      <c r="B520" s="452"/>
      <c r="C520" s="452"/>
      <c r="D520" s="452"/>
      <c r="E520" s="452"/>
      <c r="F520" s="452"/>
      <c r="G520" s="452"/>
      <c r="H520" s="452"/>
      <c r="I520" s="452"/>
      <c r="J520" s="452"/>
      <c r="K520" s="452"/>
      <c r="L520" s="452"/>
      <c r="M520" s="452"/>
      <c r="N520" s="453"/>
    </row>
    <row r="521" spans="1:14" s="38" customFormat="1" ht="39" hidden="1" x14ac:dyDescent="0.25">
      <c r="A521" s="444" t="s">
        <v>12</v>
      </c>
      <c r="B521" s="6" t="s">
        <v>24</v>
      </c>
      <c r="C521" s="30"/>
      <c r="D521" s="31"/>
      <c r="E521" s="30"/>
      <c r="F521" s="30"/>
      <c r="G521" s="30"/>
      <c r="H521" s="30"/>
      <c r="I521" s="30"/>
      <c r="J521" s="40"/>
      <c r="K521" s="5"/>
      <c r="L521" s="5"/>
      <c r="M521" s="5"/>
      <c r="N521" s="35"/>
    </row>
    <row r="522" spans="1:14" s="38" customFormat="1" hidden="1" x14ac:dyDescent="0.25">
      <c r="A522" s="449"/>
      <c r="B522" s="7" t="s">
        <v>96</v>
      </c>
      <c r="C522" s="12"/>
      <c r="D522" s="9"/>
      <c r="E522" s="12"/>
      <c r="F522" s="12"/>
      <c r="G522" s="12"/>
      <c r="H522" s="12"/>
      <c r="I522" s="12"/>
      <c r="J522" s="43"/>
      <c r="K522" s="8"/>
      <c r="L522" s="8"/>
      <c r="M522" s="8"/>
      <c r="N522" s="10"/>
    </row>
    <row r="523" spans="1:14" s="38" customFormat="1" ht="19.5" hidden="1" x14ac:dyDescent="0.25">
      <c r="A523" s="18"/>
      <c r="B523" s="19" t="s">
        <v>14</v>
      </c>
      <c r="C523" s="450" t="s">
        <v>15</v>
      </c>
      <c r="D523" s="450"/>
      <c r="E523" s="450"/>
      <c r="F523" s="450"/>
      <c r="G523" s="450"/>
      <c r="H523" s="450"/>
      <c r="I523" s="450"/>
      <c r="J523" s="450"/>
      <c r="K523" s="455"/>
      <c r="L523" s="455"/>
      <c r="M523" s="455"/>
      <c r="N523" s="456"/>
    </row>
    <row r="524" spans="1:14" s="38" customFormat="1" ht="22.5" hidden="1" x14ac:dyDescent="0.25">
      <c r="A524" s="435" t="s">
        <v>16</v>
      </c>
      <c r="B524" s="425" t="s">
        <v>34</v>
      </c>
      <c r="C524" s="61"/>
      <c r="D524" s="45" t="s">
        <v>17</v>
      </c>
      <c r="E524" s="78">
        <f t="shared" ref="E524:I524" si="235">SUM(E525:E527)</f>
        <v>0</v>
      </c>
      <c r="F524" s="78">
        <f t="shared" si="235"/>
        <v>0</v>
      </c>
      <c r="G524" s="78">
        <f t="shared" si="235"/>
        <v>0</v>
      </c>
      <c r="H524" s="78">
        <f t="shared" si="235"/>
        <v>0</v>
      </c>
      <c r="I524" s="78">
        <f t="shared" si="235"/>
        <v>0</v>
      </c>
      <c r="J524" s="431"/>
      <c r="K524" s="78">
        <f t="shared" ref="K524:M524" si="236">SUM(K525:K527)</f>
        <v>0</v>
      </c>
      <c r="L524" s="78">
        <f t="shared" si="236"/>
        <v>0</v>
      </c>
      <c r="M524" s="78">
        <f t="shared" si="236"/>
        <v>0</v>
      </c>
      <c r="N524" s="88">
        <f>E524+H524+I524+K524+L524+M524</f>
        <v>0</v>
      </c>
    </row>
    <row r="525" spans="1:14" s="38" customFormat="1" ht="23.25" hidden="1" x14ac:dyDescent="0.25">
      <c r="A525" s="435"/>
      <c r="B525" s="426"/>
      <c r="C525" s="33"/>
      <c r="D525" s="16" t="s">
        <v>18</v>
      </c>
      <c r="E525" s="234"/>
      <c r="F525" s="234"/>
      <c r="G525" s="234"/>
      <c r="H525" s="235"/>
      <c r="I525" s="235"/>
      <c r="J525" s="432"/>
      <c r="K525" s="236"/>
      <c r="L525" s="236"/>
      <c r="M525" s="236"/>
      <c r="N525" s="273">
        <f t="shared" ref="N525:N527" si="237">E525+H525+I525+K525+L525+M525</f>
        <v>0</v>
      </c>
    </row>
    <row r="526" spans="1:14" s="38" customFormat="1" ht="23.25" hidden="1" x14ac:dyDescent="0.25">
      <c r="A526" s="435"/>
      <c r="B526" s="426"/>
      <c r="C526" s="33"/>
      <c r="D526" s="16" t="s">
        <v>10</v>
      </c>
      <c r="E526" s="234"/>
      <c r="F526" s="234"/>
      <c r="G526" s="234"/>
      <c r="H526" s="235"/>
      <c r="I526" s="235"/>
      <c r="J526" s="432"/>
      <c r="K526" s="236"/>
      <c r="L526" s="236"/>
      <c r="M526" s="236"/>
      <c r="N526" s="273">
        <f t="shared" si="237"/>
        <v>0</v>
      </c>
    </row>
    <row r="527" spans="1:14" s="38" customFormat="1" ht="22.5" hidden="1" x14ac:dyDescent="0.25">
      <c r="A527" s="435"/>
      <c r="B527" s="426"/>
      <c r="C527" s="62"/>
      <c r="D527" s="20" t="s">
        <v>11</v>
      </c>
      <c r="E527" s="238"/>
      <c r="F527" s="238"/>
      <c r="G527" s="238"/>
      <c r="H527" s="239"/>
      <c r="I527" s="239"/>
      <c r="J527" s="433"/>
      <c r="K527" s="236"/>
      <c r="L527" s="236"/>
      <c r="M527" s="236"/>
      <c r="N527" s="88">
        <f t="shared" si="237"/>
        <v>0</v>
      </c>
    </row>
    <row r="528" spans="1:14" s="38" customFormat="1" ht="40.5" hidden="1" x14ac:dyDescent="0.25">
      <c r="A528" s="486">
        <v>1</v>
      </c>
      <c r="B528" s="77" t="s">
        <v>52</v>
      </c>
      <c r="C528" s="488"/>
      <c r="D528" s="55" t="s">
        <v>9</v>
      </c>
      <c r="E528" s="251">
        <f>E529+E530+E531</f>
        <v>0</v>
      </c>
      <c r="F528" s="251">
        <f t="shared" ref="F528:I528" si="238">F529+F530+F531</f>
        <v>0</v>
      </c>
      <c r="G528" s="251">
        <f t="shared" si="238"/>
        <v>0</v>
      </c>
      <c r="H528" s="251">
        <f t="shared" si="238"/>
        <v>0</v>
      </c>
      <c r="I528" s="251">
        <f t="shared" si="238"/>
        <v>0</v>
      </c>
      <c r="J528" s="490"/>
      <c r="K528" s="251">
        <f t="shared" ref="K528:N528" si="239">K529+K530+K531</f>
        <v>0</v>
      </c>
      <c r="L528" s="251">
        <f t="shared" si="239"/>
        <v>0</v>
      </c>
      <c r="M528" s="251">
        <f t="shared" si="239"/>
        <v>0</v>
      </c>
      <c r="N528" s="252">
        <f t="shared" si="239"/>
        <v>0</v>
      </c>
    </row>
    <row r="529" spans="1:14" s="38" customFormat="1" hidden="1" x14ac:dyDescent="0.25">
      <c r="A529" s="486"/>
      <c r="B529" s="493" t="str">
        <f>F503</f>
        <v>БЕЗОПАСНЫЕ И КАЧЕСТВЕННЫЕ АВТОМОБИЛЬНЫЕ ДОРОГИ</v>
      </c>
      <c r="C529" s="488"/>
      <c r="D529" s="56" t="s">
        <v>18</v>
      </c>
      <c r="E529" s="253"/>
      <c r="F529" s="253"/>
      <c r="G529" s="253"/>
      <c r="H529" s="253"/>
      <c r="I529" s="253"/>
      <c r="J529" s="491"/>
      <c r="K529" s="254"/>
      <c r="L529" s="254"/>
      <c r="M529" s="254"/>
      <c r="N529" s="257">
        <f t="shared" ref="N529:N531" si="240">E529+H529+I529+K529+L529+M529</f>
        <v>0</v>
      </c>
    </row>
    <row r="530" spans="1:14" s="38" customFormat="1" hidden="1" x14ac:dyDescent="0.25">
      <c r="A530" s="486"/>
      <c r="B530" s="494"/>
      <c r="C530" s="488"/>
      <c r="D530" s="56" t="s">
        <v>10</v>
      </c>
      <c r="E530" s="253"/>
      <c r="F530" s="253"/>
      <c r="G530" s="253"/>
      <c r="H530" s="253"/>
      <c r="I530" s="253"/>
      <c r="J530" s="491"/>
      <c r="K530" s="254"/>
      <c r="L530" s="254"/>
      <c r="M530" s="254"/>
      <c r="N530" s="257">
        <f t="shared" si="240"/>
        <v>0</v>
      </c>
    </row>
    <row r="531" spans="1:14" s="38" customFormat="1" ht="21" hidden="1" thickBot="1" x14ac:dyDescent="0.3">
      <c r="A531" s="487"/>
      <c r="B531" s="495"/>
      <c r="C531" s="489"/>
      <c r="D531" s="98" t="s">
        <v>11</v>
      </c>
      <c r="E531" s="255"/>
      <c r="F531" s="255"/>
      <c r="G531" s="255"/>
      <c r="H531" s="255"/>
      <c r="I531" s="255"/>
      <c r="J531" s="492"/>
      <c r="K531" s="256"/>
      <c r="L531" s="256"/>
      <c r="M531" s="256"/>
      <c r="N531" s="258">
        <f t="shared" si="240"/>
        <v>0</v>
      </c>
    </row>
    <row r="532" spans="1:14" s="38" customFormat="1" ht="65.25" hidden="1" customHeight="1" thickBot="1" x14ac:dyDescent="0.3">
      <c r="A532" s="73"/>
      <c r="B532" s="74"/>
      <c r="C532" s="74"/>
      <c r="D532" s="74"/>
      <c r="E532" s="104" t="s">
        <v>89</v>
      </c>
      <c r="F532" s="103" t="s">
        <v>59</v>
      </c>
      <c r="G532" s="105"/>
      <c r="H532" s="74"/>
      <c r="I532" s="74"/>
      <c r="J532" s="74"/>
      <c r="K532" s="74"/>
      <c r="L532" s="74"/>
      <c r="M532" s="74"/>
      <c r="N532" s="75"/>
    </row>
    <row r="533" spans="1:14" s="38" customFormat="1" ht="21" hidden="1" thickBot="1" x14ac:dyDescent="0.3">
      <c r="A533" s="496" t="s">
        <v>32</v>
      </c>
      <c r="B533" s="497"/>
      <c r="C533" s="497"/>
      <c r="D533" s="497"/>
      <c r="E533" s="497"/>
      <c r="F533" s="497"/>
      <c r="G533" s="497"/>
      <c r="H533" s="497"/>
      <c r="I533" s="497"/>
      <c r="J533" s="497"/>
      <c r="K533" s="497"/>
      <c r="L533" s="497"/>
      <c r="M533" s="497"/>
      <c r="N533" s="498"/>
    </row>
    <row r="534" spans="1:14" s="38" customFormat="1" ht="39" hidden="1" x14ac:dyDescent="0.25">
      <c r="A534" s="444" t="s">
        <v>12</v>
      </c>
      <c r="B534" s="6" t="s">
        <v>24</v>
      </c>
      <c r="C534" s="83"/>
      <c r="D534" s="84"/>
      <c r="E534" s="83"/>
      <c r="F534" s="83"/>
      <c r="G534" s="83"/>
      <c r="H534" s="83"/>
      <c r="I534" s="83"/>
      <c r="J534" s="85"/>
      <c r="K534" s="86"/>
      <c r="L534" s="86"/>
      <c r="M534" s="86"/>
      <c r="N534" s="87"/>
    </row>
    <row r="535" spans="1:14" s="38" customFormat="1" hidden="1" x14ac:dyDescent="0.25">
      <c r="A535" s="454"/>
      <c r="B535" s="13" t="s">
        <v>96</v>
      </c>
      <c r="C535" s="27"/>
      <c r="D535" s="11"/>
      <c r="E535" s="27"/>
      <c r="F535" s="27"/>
      <c r="G535" s="27"/>
      <c r="H535" s="27"/>
      <c r="I535" s="27"/>
      <c r="J535" s="39"/>
      <c r="K535" s="27"/>
      <c r="L535" s="27"/>
      <c r="M535" s="27"/>
      <c r="N535" s="28"/>
    </row>
    <row r="536" spans="1:14" s="38" customFormat="1" ht="19.5" hidden="1" x14ac:dyDescent="0.25">
      <c r="A536" s="14"/>
      <c r="B536" s="15" t="s">
        <v>14</v>
      </c>
      <c r="C536" s="446" t="s">
        <v>15</v>
      </c>
      <c r="D536" s="447"/>
      <c r="E536" s="447"/>
      <c r="F536" s="447"/>
      <c r="G536" s="447"/>
      <c r="H536" s="447"/>
      <c r="I536" s="447"/>
      <c r="J536" s="447"/>
      <c r="K536" s="455"/>
      <c r="L536" s="455"/>
      <c r="M536" s="455"/>
      <c r="N536" s="456"/>
    </row>
    <row r="537" spans="1:14" s="38" customFormat="1" ht="22.5" hidden="1" x14ac:dyDescent="0.25">
      <c r="A537" s="434" t="s">
        <v>16</v>
      </c>
      <c r="B537" s="425" t="s">
        <v>34</v>
      </c>
      <c r="C537" s="461"/>
      <c r="D537" s="4" t="s">
        <v>17</v>
      </c>
      <c r="E537" s="78">
        <f t="shared" ref="E537:I537" si="241">SUM(E538:E540)</f>
        <v>0</v>
      </c>
      <c r="F537" s="78">
        <f t="shared" si="241"/>
        <v>0</v>
      </c>
      <c r="G537" s="78">
        <f t="shared" si="241"/>
        <v>0</v>
      </c>
      <c r="H537" s="78">
        <f t="shared" si="241"/>
        <v>0</v>
      </c>
      <c r="I537" s="78">
        <f t="shared" si="241"/>
        <v>0</v>
      </c>
      <c r="J537" s="431"/>
      <c r="K537" s="78">
        <f t="shared" ref="K537:M537" si="242">SUM(K538:K540)</f>
        <v>0</v>
      </c>
      <c r="L537" s="78">
        <f t="shared" si="242"/>
        <v>0</v>
      </c>
      <c r="M537" s="78">
        <f t="shared" si="242"/>
        <v>0</v>
      </c>
      <c r="N537" s="88">
        <f>E537+H537+I537+K537+L537+M537</f>
        <v>0</v>
      </c>
    </row>
    <row r="538" spans="1:14" s="38" customFormat="1" ht="23.25" hidden="1" x14ac:dyDescent="0.25">
      <c r="A538" s="435"/>
      <c r="B538" s="426"/>
      <c r="C538" s="462"/>
      <c r="D538" s="16" t="s">
        <v>18</v>
      </c>
      <c r="E538" s="234"/>
      <c r="F538" s="234"/>
      <c r="G538" s="234"/>
      <c r="H538" s="235"/>
      <c r="I538" s="235"/>
      <c r="J538" s="432"/>
      <c r="K538" s="236"/>
      <c r="L538" s="236"/>
      <c r="M538" s="236"/>
      <c r="N538" s="273">
        <f t="shared" ref="N538:N540" si="243">E538+H538+I538+K538+L538+M538</f>
        <v>0</v>
      </c>
    </row>
    <row r="539" spans="1:14" s="38" customFormat="1" ht="23.25" hidden="1" x14ac:dyDescent="0.25">
      <c r="A539" s="435"/>
      <c r="B539" s="426"/>
      <c r="C539" s="462"/>
      <c r="D539" s="16" t="s">
        <v>10</v>
      </c>
      <c r="E539" s="234"/>
      <c r="F539" s="234"/>
      <c r="G539" s="234"/>
      <c r="H539" s="235"/>
      <c r="I539" s="235"/>
      <c r="J539" s="432"/>
      <c r="K539" s="236"/>
      <c r="L539" s="236"/>
      <c r="M539" s="236"/>
      <c r="N539" s="273">
        <f t="shared" si="243"/>
        <v>0</v>
      </c>
    </row>
    <row r="540" spans="1:14" s="38" customFormat="1" ht="22.5" hidden="1" x14ac:dyDescent="0.25">
      <c r="A540" s="460"/>
      <c r="B540" s="427"/>
      <c r="C540" s="463"/>
      <c r="D540" s="17" t="s">
        <v>11</v>
      </c>
      <c r="E540" s="238"/>
      <c r="F540" s="238"/>
      <c r="G540" s="238"/>
      <c r="H540" s="239"/>
      <c r="I540" s="239"/>
      <c r="J540" s="433"/>
      <c r="K540" s="236"/>
      <c r="L540" s="236"/>
      <c r="M540" s="236"/>
      <c r="N540" s="88">
        <f t="shared" si="243"/>
        <v>0</v>
      </c>
    </row>
    <row r="541" spans="1:14" s="38" customFormat="1" ht="39" hidden="1" x14ac:dyDescent="0.25">
      <c r="A541" s="449" t="s">
        <v>13</v>
      </c>
      <c r="B541" s="29" t="s">
        <v>24</v>
      </c>
      <c r="C541" s="41"/>
      <c r="D541" s="42"/>
      <c r="E541" s="240"/>
      <c r="F541" s="240"/>
      <c r="G541" s="240"/>
      <c r="H541" s="240"/>
      <c r="I541" s="240"/>
      <c r="J541" s="241"/>
      <c r="K541" s="236"/>
      <c r="L541" s="236"/>
      <c r="M541" s="236"/>
      <c r="N541" s="242"/>
    </row>
    <row r="542" spans="1:14" s="38" customFormat="1" hidden="1" x14ac:dyDescent="0.25">
      <c r="A542" s="454"/>
      <c r="B542" s="13" t="s">
        <v>96</v>
      </c>
      <c r="C542" s="27"/>
      <c r="D542" s="11"/>
      <c r="E542" s="27"/>
      <c r="F542" s="27"/>
      <c r="G542" s="27"/>
      <c r="H542" s="27"/>
      <c r="I542" s="27"/>
      <c r="J542" s="39"/>
      <c r="K542" s="27"/>
      <c r="L542" s="27"/>
      <c r="M542" s="27"/>
      <c r="N542" s="28"/>
    </row>
    <row r="543" spans="1:14" s="38" customFormat="1" ht="19.5" hidden="1" x14ac:dyDescent="0.25">
      <c r="A543" s="14"/>
      <c r="B543" s="15" t="s">
        <v>14</v>
      </c>
      <c r="C543" s="446" t="s">
        <v>15</v>
      </c>
      <c r="D543" s="447"/>
      <c r="E543" s="447"/>
      <c r="F543" s="447"/>
      <c r="G543" s="447"/>
      <c r="H543" s="447"/>
      <c r="I543" s="447"/>
      <c r="J543" s="447"/>
      <c r="K543" s="455"/>
      <c r="L543" s="455"/>
      <c r="M543" s="455"/>
      <c r="N543" s="456"/>
    </row>
    <row r="544" spans="1:14" s="38" customFormat="1" ht="22.5" hidden="1" x14ac:dyDescent="0.25">
      <c r="A544" s="434" t="s">
        <v>29</v>
      </c>
      <c r="B544" s="425" t="s">
        <v>34</v>
      </c>
      <c r="C544" s="461"/>
      <c r="D544" s="4" t="s">
        <v>17</v>
      </c>
      <c r="E544" s="78">
        <f t="shared" ref="E544:I544" si="244">SUM(E545:E547)</f>
        <v>0</v>
      </c>
      <c r="F544" s="78">
        <f t="shared" si="244"/>
        <v>0</v>
      </c>
      <c r="G544" s="78">
        <f t="shared" si="244"/>
        <v>0</v>
      </c>
      <c r="H544" s="78">
        <f t="shared" si="244"/>
        <v>0</v>
      </c>
      <c r="I544" s="78">
        <f t="shared" si="244"/>
        <v>0</v>
      </c>
      <c r="J544" s="431"/>
      <c r="K544" s="78">
        <f t="shared" ref="K544:M544" si="245">SUM(K545:K547)</f>
        <v>0</v>
      </c>
      <c r="L544" s="78">
        <f t="shared" si="245"/>
        <v>0</v>
      </c>
      <c r="M544" s="78">
        <f t="shared" si="245"/>
        <v>0</v>
      </c>
      <c r="N544" s="88">
        <f>E544+H544+I544+K544+L544+M544</f>
        <v>0</v>
      </c>
    </row>
    <row r="545" spans="1:14" s="38" customFormat="1" ht="23.25" hidden="1" x14ac:dyDescent="0.25">
      <c r="A545" s="435"/>
      <c r="B545" s="426"/>
      <c r="C545" s="462"/>
      <c r="D545" s="16" t="s">
        <v>18</v>
      </c>
      <c r="E545" s="234"/>
      <c r="F545" s="234"/>
      <c r="G545" s="234"/>
      <c r="H545" s="235"/>
      <c r="I545" s="235"/>
      <c r="J545" s="432"/>
      <c r="K545" s="236"/>
      <c r="L545" s="236"/>
      <c r="M545" s="236"/>
      <c r="N545" s="273">
        <f t="shared" ref="N545:N547" si="246">E545+H545+I545+K545+L545+M545</f>
        <v>0</v>
      </c>
    </row>
    <row r="546" spans="1:14" s="38" customFormat="1" ht="23.25" hidden="1" x14ac:dyDescent="0.25">
      <c r="A546" s="435"/>
      <c r="B546" s="426"/>
      <c r="C546" s="462"/>
      <c r="D546" s="16" t="s">
        <v>10</v>
      </c>
      <c r="E546" s="234"/>
      <c r="F546" s="234"/>
      <c r="G546" s="234"/>
      <c r="H546" s="235"/>
      <c r="I546" s="235"/>
      <c r="J546" s="432"/>
      <c r="K546" s="236"/>
      <c r="L546" s="236"/>
      <c r="M546" s="236"/>
      <c r="N546" s="273">
        <f t="shared" si="246"/>
        <v>0</v>
      </c>
    </row>
    <row r="547" spans="1:14" s="38" customFormat="1" ht="22.5" hidden="1" x14ac:dyDescent="0.25">
      <c r="A547" s="435"/>
      <c r="B547" s="427"/>
      <c r="C547" s="462"/>
      <c r="D547" s="20" t="s">
        <v>11</v>
      </c>
      <c r="E547" s="238"/>
      <c r="F547" s="238"/>
      <c r="G547" s="238"/>
      <c r="H547" s="239"/>
      <c r="I547" s="239"/>
      <c r="J547" s="433"/>
      <c r="K547" s="236"/>
      <c r="L547" s="236"/>
      <c r="M547" s="236"/>
      <c r="N547" s="88">
        <f t="shared" si="246"/>
        <v>0</v>
      </c>
    </row>
    <row r="548" spans="1:14" s="38" customFormat="1" ht="39.75" hidden="1" thickBot="1" x14ac:dyDescent="0.3">
      <c r="A548" s="89" t="s">
        <v>28</v>
      </c>
      <c r="B548" s="90" t="s">
        <v>30</v>
      </c>
      <c r="C548" s="91"/>
      <c r="D548" s="92"/>
      <c r="E548" s="247"/>
      <c r="F548" s="247"/>
      <c r="G548" s="247"/>
      <c r="H548" s="247"/>
      <c r="I548" s="247"/>
      <c r="J548" s="248"/>
      <c r="K548" s="249"/>
      <c r="L548" s="249"/>
      <c r="M548" s="249"/>
      <c r="N548" s="250"/>
    </row>
    <row r="549" spans="1:14" s="38" customFormat="1" ht="21" hidden="1" thickBot="1" x14ac:dyDescent="0.3">
      <c r="A549" s="451" t="s">
        <v>33</v>
      </c>
      <c r="B549" s="452"/>
      <c r="C549" s="452"/>
      <c r="D549" s="452"/>
      <c r="E549" s="452"/>
      <c r="F549" s="452"/>
      <c r="G549" s="452"/>
      <c r="H549" s="452"/>
      <c r="I549" s="452"/>
      <c r="J549" s="452"/>
      <c r="K549" s="452"/>
      <c r="L549" s="452"/>
      <c r="M549" s="452"/>
      <c r="N549" s="453"/>
    </row>
    <row r="550" spans="1:14" s="38" customFormat="1" ht="39" hidden="1" x14ac:dyDescent="0.25">
      <c r="A550" s="444" t="s">
        <v>12</v>
      </c>
      <c r="B550" s="6" t="s">
        <v>24</v>
      </c>
      <c r="C550" s="30"/>
      <c r="D550" s="31"/>
      <c r="E550" s="30"/>
      <c r="F550" s="30"/>
      <c r="G550" s="30"/>
      <c r="H550" s="30"/>
      <c r="I550" s="30"/>
      <c r="J550" s="40"/>
      <c r="K550" s="5"/>
      <c r="L550" s="5"/>
      <c r="M550" s="5"/>
      <c r="N550" s="35"/>
    </row>
    <row r="551" spans="1:14" s="38" customFormat="1" hidden="1" x14ac:dyDescent="0.25">
      <c r="A551" s="449"/>
      <c r="B551" s="7" t="s">
        <v>96</v>
      </c>
      <c r="C551" s="12"/>
      <c r="D551" s="9"/>
      <c r="E551" s="12"/>
      <c r="F551" s="12"/>
      <c r="G551" s="12"/>
      <c r="H551" s="12"/>
      <c r="I551" s="12"/>
      <c r="J551" s="43"/>
      <c r="K551" s="8"/>
      <c r="L551" s="8"/>
      <c r="M551" s="8"/>
      <c r="N551" s="10"/>
    </row>
    <row r="552" spans="1:14" s="38" customFormat="1" ht="19.5" hidden="1" x14ac:dyDescent="0.25">
      <c r="A552" s="18"/>
      <c r="B552" s="19" t="s">
        <v>14</v>
      </c>
      <c r="C552" s="450" t="s">
        <v>15</v>
      </c>
      <c r="D552" s="450"/>
      <c r="E552" s="450"/>
      <c r="F552" s="450"/>
      <c r="G552" s="450"/>
      <c r="H552" s="450"/>
      <c r="I552" s="450"/>
      <c r="J552" s="450"/>
      <c r="K552" s="455"/>
      <c r="L552" s="455"/>
      <c r="M552" s="455"/>
      <c r="N552" s="456"/>
    </row>
    <row r="553" spans="1:14" s="38" customFormat="1" ht="22.5" hidden="1" x14ac:dyDescent="0.25">
      <c r="A553" s="435" t="s">
        <v>16</v>
      </c>
      <c r="B553" s="425" t="s">
        <v>34</v>
      </c>
      <c r="C553" s="61"/>
      <c r="D553" s="45" t="s">
        <v>17</v>
      </c>
      <c r="E553" s="78">
        <f t="shared" ref="E553:I553" si="247">SUM(E554:E556)</f>
        <v>0</v>
      </c>
      <c r="F553" s="78">
        <f t="shared" si="247"/>
        <v>0</v>
      </c>
      <c r="G553" s="78">
        <f t="shared" si="247"/>
        <v>0</v>
      </c>
      <c r="H553" s="78">
        <f t="shared" si="247"/>
        <v>0</v>
      </c>
      <c r="I553" s="78">
        <f t="shared" si="247"/>
        <v>0</v>
      </c>
      <c r="J553" s="431"/>
      <c r="K553" s="78">
        <f t="shared" ref="K553:M553" si="248">SUM(K554:K556)</f>
        <v>0</v>
      </c>
      <c r="L553" s="78">
        <f t="shared" si="248"/>
        <v>0</v>
      </c>
      <c r="M553" s="78">
        <f t="shared" si="248"/>
        <v>0</v>
      </c>
      <c r="N553" s="88">
        <f>E553+H553+I553+K553+L553+M553</f>
        <v>0</v>
      </c>
    </row>
    <row r="554" spans="1:14" s="38" customFormat="1" ht="23.25" hidden="1" x14ac:dyDescent="0.25">
      <c r="A554" s="435"/>
      <c r="B554" s="426"/>
      <c r="C554" s="33"/>
      <c r="D554" s="16" t="s">
        <v>18</v>
      </c>
      <c r="E554" s="234"/>
      <c r="F554" s="234"/>
      <c r="G554" s="234"/>
      <c r="H554" s="235"/>
      <c r="I554" s="235"/>
      <c r="J554" s="432"/>
      <c r="K554" s="236"/>
      <c r="L554" s="236"/>
      <c r="M554" s="236"/>
      <c r="N554" s="273">
        <f t="shared" ref="N554:N556" si="249">E554+H554+I554+K554+L554+M554</f>
        <v>0</v>
      </c>
    </row>
    <row r="555" spans="1:14" s="38" customFormat="1" ht="23.25" hidden="1" x14ac:dyDescent="0.25">
      <c r="A555" s="435"/>
      <c r="B555" s="426"/>
      <c r="C555" s="33"/>
      <c r="D555" s="16" t="s">
        <v>10</v>
      </c>
      <c r="E555" s="234"/>
      <c r="F555" s="234"/>
      <c r="G555" s="234"/>
      <c r="H555" s="235"/>
      <c r="I555" s="235"/>
      <c r="J555" s="432"/>
      <c r="K555" s="236"/>
      <c r="L555" s="236"/>
      <c r="M555" s="236"/>
      <c r="N555" s="273">
        <f t="shared" si="249"/>
        <v>0</v>
      </c>
    </row>
    <row r="556" spans="1:14" s="38" customFormat="1" ht="22.5" hidden="1" x14ac:dyDescent="0.25">
      <c r="A556" s="435"/>
      <c r="B556" s="426"/>
      <c r="C556" s="62"/>
      <c r="D556" s="20" t="s">
        <v>11</v>
      </c>
      <c r="E556" s="238"/>
      <c r="F556" s="238"/>
      <c r="G556" s="238"/>
      <c r="H556" s="239"/>
      <c r="I556" s="239"/>
      <c r="J556" s="433"/>
      <c r="K556" s="236"/>
      <c r="L556" s="236"/>
      <c r="M556" s="236"/>
      <c r="N556" s="88">
        <f t="shared" si="249"/>
        <v>0</v>
      </c>
    </row>
    <row r="557" spans="1:14" s="38" customFormat="1" ht="40.5" hidden="1" x14ac:dyDescent="0.25">
      <c r="A557" s="486">
        <v>1</v>
      </c>
      <c r="B557" s="77" t="s">
        <v>52</v>
      </c>
      <c r="C557" s="488"/>
      <c r="D557" s="55" t="s">
        <v>9</v>
      </c>
      <c r="E557" s="251">
        <f>E558+E559+E560</f>
        <v>0</v>
      </c>
      <c r="F557" s="251">
        <f t="shared" ref="F557:I557" si="250">F558+F559+F560</f>
        <v>0</v>
      </c>
      <c r="G557" s="251">
        <f t="shared" si="250"/>
        <v>0</v>
      </c>
      <c r="H557" s="251">
        <f t="shared" si="250"/>
        <v>0</v>
      </c>
      <c r="I557" s="251">
        <f t="shared" si="250"/>
        <v>0</v>
      </c>
      <c r="J557" s="490"/>
      <c r="K557" s="251">
        <f t="shared" ref="K557:N557" si="251">K558+K559+K560</f>
        <v>0</v>
      </c>
      <c r="L557" s="251">
        <f t="shared" si="251"/>
        <v>0</v>
      </c>
      <c r="M557" s="251">
        <f t="shared" si="251"/>
        <v>0</v>
      </c>
      <c r="N557" s="252">
        <f t="shared" si="251"/>
        <v>0</v>
      </c>
    </row>
    <row r="558" spans="1:14" s="38" customFormat="1" hidden="1" x14ac:dyDescent="0.25">
      <c r="A558" s="486"/>
      <c r="B558" s="493" t="str">
        <f>F532</f>
        <v>ПРОИЗВОДИТЕЛЬНОСТЬ ТРУДА</v>
      </c>
      <c r="C558" s="488"/>
      <c r="D558" s="56" t="s">
        <v>18</v>
      </c>
      <c r="E558" s="253"/>
      <c r="F558" s="253"/>
      <c r="G558" s="253"/>
      <c r="H558" s="253"/>
      <c r="I558" s="253"/>
      <c r="J558" s="491"/>
      <c r="K558" s="254"/>
      <c r="L558" s="254"/>
      <c r="M558" s="254"/>
      <c r="N558" s="257">
        <f t="shared" ref="N558:N560" si="252">E558+H558+I558+K558+L558+M558</f>
        <v>0</v>
      </c>
    </row>
    <row r="559" spans="1:14" s="38" customFormat="1" hidden="1" x14ac:dyDescent="0.25">
      <c r="A559" s="486"/>
      <c r="B559" s="494"/>
      <c r="C559" s="488"/>
      <c r="D559" s="56" t="s">
        <v>10</v>
      </c>
      <c r="E559" s="253"/>
      <c r="F559" s="253"/>
      <c r="G559" s="253"/>
      <c r="H559" s="253"/>
      <c r="I559" s="253"/>
      <c r="J559" s="491"/>
      <c r="K559" s="254"/>
      <c r="L559" s="254"/>
      <c r="M559" s="254"/>
      <c r="N559" s="257">
        <f t="shared" si="252"/>
        <v>0</v>
      </c>
    </row>
    <row r="560" spans="1:14" s="38" customFormat="1" ht="21" hidden="1" thickBot="1" x14ac:dyDescent="0.3">
      <c r="A560" s="487"/>
      <c r="B560" s="495"/>
      <c r="C560" s="489"/>
      <c r="D560" s="98" t="s">
        <v>11</v>
      </c>
      <c r="E560" s="255"/>
      <c r="F560" s="255"/>
      <c r="G560" s="255"/>
      <c r="H560" s="255"/>
      <c r="I560" s="255"/>
      <c r="J560" s="492"/>
      <c r="K560" s="256"/>
      <c r="L560" s="256"/>
      <c r="M560" s="256"/>
      <c r="N560" s="258">
        <f t="shared" si="252"/>
        <v>0</v>
      </c>
    </row>
    <row r="561" spans="1:14" s="38" customFormat="1" ht="48.75" hidden="1" customHeight="1" thickBot="1" x14ac:dyDescent="0.3">
      <c r="A561" s="73"/>
      <c r="B561" s="74"/>
      <c r="C561" s="74"/>
      <c r="D561" s="74"/>
      <c r="E561" s="104" t="s">
        <v>90</v>
      </c>
      <c r="F561" s="103" t="s">
        <v>60</v>
      </c>
      <c r="G561" s="105"/>
      <c r="H561" s="74"/>
      <c r="I561" s="74"/>
      <c r="J561" s="74"/>
      <c r="K561" s="74"/>
      <c r="L561" s="74"/>
      <c r="M561" s="74"/>
      <c r="N561" s="75"/>
    </row>
    <row r="562" spans="1:14" s="38" customFormat="1" ht="21" hidden="1" customHeight="1" thickBot="1" x14ac:dyDescent="0.3">
      <c r="A562" s="496" t="s">
        <v>32</v>
      </c>
      <c r="B562" s="497"/>
      <c r="C562" s="497"/>
      <c r="D562" s="497"/>
      <c r="E562" s="497"/>
      <c r="F562" s="497"/>
      <c r="G562" s="497"/>
      <c r="H562" s="497"/>
      <c r="I562" s="497"/>
      <c r="J562" s="497"/>
      <c r="K562" s="497"/>
      <c r="L562" s="497"/>
      <c r="M562" s="497"/>
      <c r="N562" s="498"/>
    </row>
    <row r="563" spans="1:14" s="38" customFormat="1" ht="39" hidden="1" x14ac:dyDescent="0.25">
      <c r="A563" s="444" t="s">
        <v>12</v>
      </c>
      <c r="B563" s="6" t="s">
        <v>24</v>
      </c>
      <c r="C563" s="83"/>
      <c r="D563" s="84"/>
      <c r="E563" s="83"/>
      <c r="F563" s="83"/>
      <c r="G563" s="83"/>
      <c r="H563" s="83"/>
      <c r="I563" s="83"/>
      <c r="J563" s="85"/>
      <c r="K563" s="86"/>
      <c r="L563" s="86"/>
      <c r="M563" s="86"/>
      <c r="N563" s="87"/>
    </row>
    <row r="564" spans="1:14" s="38" customFormat="1" hidden="1" x14ac:dyDescent="0.25">
      <c r="A564" s="454"/>
      <c r="B564" s="13" t="s">
        <v>96</v>
      </c>
      <c r="C564" s="27"/>
      <c r="D564" s="11"/>
      <c r="E564" s="27"/>
      <c r="F564" s="27"/>
      <c r="G564" s="27"/>
      <c r="H564" s="27"/>
      <c r="I564" s="27"/>
      <c r="J564" s="39"/>
      <c r="K564" s="27"/>
      <c r="L564" s="27"/>
      <c r="M564" s="27"/>
      <c r="N564" s="28"/>
    </row>
    <row r="565" spans="1:14" s="38" customFormat="1" ht="19.5" hidden="1" x14ac:dyDescent="0.25">
      <c r="A565" s="14"/>
      <c r="B565" s="15" t="s">
        <v>14</v>
      </c>
      <c r="C565" s="446" t="s">
        <v>15</v>
      </c>
      <c r="D565" s="447"/>
      <c r="E565" s="447"/>
      <c r="F565" s="447"/>
      <c r="G565" s="447"/>
      <c r="H565" s="447"/>
      <c r="I565" s="447"/>
      <c r="J565" s="447"/>
      <c r="K565" s="455"/>
      <c r="L565" s="455"/>
      <c r="M565" s="455"/>
      <c r="N565" s="456"/>
    </row>
    <row r="566" spans="1:14" s="38" customFormat="1" ht="22.5" hidden="1" customHeight="1" x14ac:dyDescent="0.25">
      <c r="A566" s="434" t="s">
        <v>16</v>
      </c>
      <c r="B566" s="425" t="s">
        <v>34</v>
      </c>
      <c r="C566" s="461"/>
      <c r="D566" s="4" t="s">
        <v>17</v>
      </c>
      <c r="E566" s="78">
        <f t="shared" ref="E566:I566" si="253">SUM(E567:E569)</f>
        <v>0</v>
      </c>
      <c r="F566" s="78">
        <f t="shared" si="253"/>
        <v>0</v>
      </c>
      <c r="G566" s="78">
        <f t="shared" si="253"/>
        <v>0</v>
      </c>
      <c r="H566" s="78">
        <f t="shared" si="253"/>
        <v>0</v>
      </c>
      <c r="I566" s="78">
        <f t="shared" si="253"/>
        <v>0</v>
      </c>
      <c r="J566" s="431"/>
      <c r="K566" s="78">
        <f t="shared" ref="K566:M566" si="254">SUM(K567:K569)</f>
        <v>0</v>
      </c>
      <c r="L566" s="78">
        <f t="shared" si="254"/>
        <v>0</v>
      </c>
      <c r="M566" s="78">
        <f t="shared" si="254"/>
        <v>0</v>
      </c>
      <c r="N566" s="88">
        <f>E566+H566+I566+K566+L566+M566</f>
        <v>0</v>
      </c>
    </row>
    <row r="567" spans="1:14" s="38" customFormat="1" ht="23.25" hidden="1" x14ac:dyDescent="0.25">
      <c r="A567" s="435"/>
      <c r="B567" s="426"/>
      <c r="C567" s="462"/>
      <c r="D567" s="16" t="s">
        <v>18</v>
      </c>
      <c r="E567" s="234"/>
      <c r="F567" s="234"/>
      <c r="G567" s="234"/>
      <c r="H567" s="235"/>
      <c r="I567" s="235"/>
      <c r="J567" s="432"/>
      <c r="K567" s="236"/>
      <c r="L567" s="236"/>
      <c r="M567" s="236"/>
      <c r="N567" s="273">
        <f t="shared" ref="N567:N569" si="255">E567+H567+I567+K567+L567+M567</f>
        <v>0</v>
      </c>
    </row>
    <row r="568" spans="1:14" s="38" customFormat="1" ht="23.25" hidden="1" x14ac:dyDescent="0.25">
      <c r="A568" s="435"/>
      <c r="B568" s="426"/>
      <c r="C568" s="462"/>
      <c r="D568" s="16" t="s">
        <v>10</v>
      </c>
      <c r="E568" s="234"/>
      <c r="F568" s="234"/>
      <c r="G568" s="234"/>
      <c r="H568" s="235"/>
      <c r="I568" s="235"/>
      <c r="J568" s="432"/>
      <c r="K568" s="236"/>
      <c r="L568" s="236"/>
      <c r="M568" s="236"/>
      <c r="N568" s="273">
        <f t="shared" si="255"/>
        <v>0</v>
      </c>
    </row>
    <row r="569" spans="1:14" s="38" customFormat="1" ht="22.5" hidden="1" x14ac:dyDescent="0.25">
      <c r="A569" s="460"/>
      <c r="B569" s="427"/>
      <c r="C569" s="463"/>
      <c r="D569" s="17" t="s">
        <v>11</v>
      </c>
      <c r="E569" s="238"/>
      <c r="F569" s="238"/>
      <c r="G569" s="238"/>
      <c r="H569" s="239"/>
      <c r="I569" s="239"/>
      <c r="J569" s="433"/>
      <c r="K569" s="236"/>
      <c r="L569" s="236"/>
      <c r="M569" s="236"/>
      <c r="N569" s="88">
        <f t="shared" si="255"/>
        <v>0</v>
      </c>
    </row>
    <row r="570" spans="1:14" s="38" customFormat="1" ht="39" hidden="1" x14ac:dyDescent="0.25">
      <c r="A570" s="449" t="s">
        <v>13</v>
      </c>
      <c r="B570" s="29" t="s">
        <v>24</v>
      </c>
      <c r="C570" s="41"/>
      <c r="D570" s="42"/>
      <c r="E570" s="240"/>
      <c r="F570" s="240"/>
      <c r="G570" s="240"/>
      <c r="H570" s="240"/>
      <c r="I570" s="240"/>
      <c r="J570" s="241"/>
      <c r="K570" s="236"/>
      <c r="L570" s="236"/>
      <c r="M570" s="236"/>
      <c r="N570" s="242"/>
    </row>
    <row r="571" spans="1:14" s="38" customFormat="1" hidden="1" x14ac:dyDescent="0.25">
      <c r="A571" s="454"/>
      <c r="B571" s="13" t="s">
        <v>96</v>
      </c>
      <c r="C571" s="27"/>
      <c r="D571" s="11"/>
      <c r="E571" s="243"/>
      <c r="F571" s="243"/>
      <c r="G571" s="243"/>
      <c r="H571" s="243"/>
      <c r="I571" s="243"/>
      <c r="J571" s="244"/>
      <c r="K571" s="243"/>
      <c r="L571" s="243"/>
      <c r="M571" s="243"/>
      <c r="N571" s="245"/>
    </row>
    <row r="572" spans="1:14" s="38" customFormat="1" ht="19.5" hidden="1" x14ac:dyDescent="0.25">
      <c r="A572" s="14"/>
      <c r="B572" s="15" t="s">
        <v>14</v>
      </c>
      <c r="C572" s="446" t="s">
        <v>15</v>
      </c>
      <c r="D572" s="447"/>
      <c r="E572" s="447"/>
      <c r="F572" s="447"/>
      <c r="G572" s="447"/>
      <c r="H572" s="447"/>
      <c r="I572" s="447"/>
      <c r="J572" s="447"/>
      <c r="K572" s="455"/>
      <c r="L572" s="455"/>
      <c r="M572" s="455"/>
      <c r="N572" s="456"/>
    </row>
    <row r="573" spans="1:14" s="38" customFormat="1" ht="22.5" hidden="1" customHeight="1" x14ac:dyDescent="0.25">
      <c r="A573" s="434" t="s">
        <v>29</v>
      </c>
      <c r="B573" s="425" t="s">
        <v>34</v>
      </c>
      <c r="C573" s="461"/>
      <c r="D573" s="4" t="s">
        <v>17</v>
      </c>
      <c r="E573" s="78">
        <f t="shared" ref="E573:I573" si="256">SUM(E574:E576)</f>
        <v>0</v>
      </c>
      <c r="F573" s="78">
        <f t="shared" si="256"/>
        <v>0</v>
      </c>
      <c r="G573" s="78">
        <f t="shared" si="256"/>
        <v>0</v>
      </c>
      <c r="H573" s="78">
        <f t="shared" si="256"/>
        <v>0</v>
      </c>
      <c r="I573" s="78">
        <f t="shared" si="256"/>
        <v>0</v>
      </c>
      <c r="J573" s="431"/>
      <c r="K573" s="78">
        <f t="shared" ref="K573:M573" si="257">SUM(K574:K576)</f>
        <v>0</v>
      </c>
      <c r="L573" s="78">
        <f t="shared" si="257"/>
        <v>0</v>
      </c>
      <c r="M573" s="78">
        <f t="shared" si="257"/>
        <v>0</v>
      </c>
      <c r="N573" s="88">
        <f>E573+H573+I573+K573+L573+M573</f>
        <v>0</v>
      </c>
    </row>
    <row r="574" spans="1:14" s="38" customFormat="1" ht="23.25" hidden="1" x14ac:dyDescent="0.25">
      <c r="A574" s="435"/>
      <c r="B574" s="426"/>
      <c r="C574" s="462"/>
      <c r="D574" s="16" t="s">
        <v>18</v>
      </c>
      <c r="E574" s="234"/>
      <c r="F574" s="234"/>
      <c r="G574" s="234"/>
      <c r="H574" s="235"/>
      <c r="I574" s="235"/>
      <c r="J574" s="432"/>
      <c r="K574" s="236"/>
      <c r="L574" s="236"/>
      <c r="M574" s="236"/>
      <c r="N574" s="273">
        <f t="shared" ref="N574:N576" si="258">E574+H574+I574+K574+L574+M574</f>
        <v>0</v>
      </c>
    </row>
    <row r="575" spans="1:14" s="38" customFormat="1" ht="23.25" hidden="1" x14ac:dyDescent="0.25">
      <c r="A575" s="435"/>
      <c r="B575" s="426"/>
      <c r="C575" s="462"/>
      <c r="D575" s="16" t="s">
        <v>10</v>
      </c>
      <c r="E575" s="234"/>
      <c r="F575" s="234"/>
      <c r="G575" s="234"/>
      <c r="H575" s="235"/>
      <c r="I575" s="235"/>
      <c r="J575" s="432"/>
      <c r="K575" s="236"/>
      <c r="L575" s="236"/>
      <c r="M575" s="236"/>
      <c r="N575" s="273">
        <f t="shared" si="258"/>
        <v>0</v>
      </c>
    </row>
    <row r="576" spans="1:14" s="38" customFormat="1" ht="22.5" hidden="1" x14ac:dyDescent="0.25">
      <c r="A576" s="435"/>
      <c r="B576" s="427"/>
      <c r="C576" s="462"/>
      <c r="D576" s="20" t="s">
        <v>11</v>
      </c>
      <c r="E576" s="238"/>
      <c r="F576" s="238"/>
      <c r="G576" s="238"/>
      <c r="H576" s="239"/>
      <c r="I576" s="239"/>
      <c r="J576" s="433"/>
      <c r="K576" s="236"/>
      <c r="L576" s="236"/>
      <c r="M576" s="236"/>
      <c r="N576" s="88">
        <f t="shared" si="258"/>
        <v>0</v>
      </c>
    </row>
    <row r="577" spans="1:14" s="38" customFormat="1" ht="39.75" hidden="1" thickBot="1" x14ac:dyDescent="0.3">
      <c r="A577" s="89" t="s">
        <v>28</v>
      </c>
      <c r="B577" s="90" t="s">
        <v>30</v>
      </c>
      <c r="C577" s="91"/>
      <c r="D577" s="92"/>
      <c r="E577" s="247"/>
      <c r="F577" s="247"/>
      <c r="G577" s="247"/>
      <c r="H577" s="247"/>
      <c r="I577" s="247"/>
      <c r="J577" s="248"/>
      <c r="K577" s="249"/>
      <c r="L577" s="249"/>
      <c r="M577" s="249"/>
      <c r="N577" s="250"/>
    </row>
    <row r="578" spans="1:14" s="38" customFormat="1" ht="21" hidden="1" customHeight="1" thickBot="1" x14ac:dyDescent="0.3">
      <c r="A578" s="451" t="s">
        <v>33</v>
      </c>
      <c r="B578" s="452"/>
      <c r="C578" s="452"/>
      <c r="D578" s="452"/>
      <c r="E578" s="452"/>
      <c r="F578" s="452"/>
      <c r="G578" s="452"/>
      <c r="H578" s="452"/>
      <c r="I578" s="452"/>
      <c r="J578" s="452"/>
      <c r="K578" s="452"/>
      <c r="L578" s="452"/>
      <c r="M578" s="452"/>
      <c r="N578" s="453"/>
    </row>
    <row r="579" spans="1:14" s="38" customFormat="1" ht="39" hidden="1" x14ac:dyDescent="0.25">
      <c r="A579" s="444" t="s">
        <v>12</v>
      </c>
      <c r="B579" s="6" t="s">
        <v>24</v>
      </c>
      <c r="C579" s="30"/>
      <c r="D579" s="31"/>
      <c r="E579" s="30"/>
      <c r="F579" s="30"/>
      <c r="G579" s="30"/>
      <c r="H579" s="30"/>
      <c r="I579" s="30"/>
      <c r="J579" s="40"/>
      <c r="K579" s="5"/>
      <c r="L579" s="5"/>
      <c r="M579" s="5"/>
      <c r="N579" s="35"/>
    </row>
    <row r="580" spans="1:14" s="38" customFormat="1" hidden="1" x14ac:dyDescent="0.25">
      <c r="A580" s="449"/>
      <c r="B580" s="7" t="s">
        <v>96</v>
      </c>
      <c r="C580" s="12"/>
      <c r="D580" s="9"/>
      <c r="E580" s="12"/>
      <c r="F580" s="12"/>
      <c r="G580" s="12"/>
      <c r="H580" s="12"/>
      <c r="I580" s="12"/>
      <c r="J580" s="43"/>
      <c r="K580" s="8"/>
      <c r="L580" s="8"/>
      <c r="M580" s="8"/>
      <c r="N580" s="10"/>
    </row>
    <row r="581" spans="1:14" s="38" customFormat="1" ht="19.5" hidden="1" x14ac:dyDescent="0.25">
      <c r="A581" s="18"/>
      <c r="B581" s="19" t="s">
        <v>14</v>
      </c>
      <c r="C581" s="450" t="s">
        <v>15</v>
      </c>
      <c r="D581" s="450"/>
      <c r="E581" s="450"/>
      <c r="F581" s="450"/>
      <c r="G581" s="450"/>
      <c r="H581" s="450"/>
      <c r="I581" s="450"/>
      <c r="J581" s="450"/>
      <c r="K581" s="455"/>
      <c r="L581" s="455"/>
      <c r="M581" s="455"/>
      <c r="N581" s="456"/>
    </row>
    <row r="582" spans="1:14" s="38" customFormat="1" ht="22.5" hidden="1" customHeight="1" x14ac:dyDescent="0.25">
      <c r="A582" s="435" t="s">
        <v>16</v>
      </c>
      <c r="B582" s="425" t="s">
        <v>34</v>
      </c>
      <c r="C582" s="61"/>
      <c r="D582" s="45" t="s">
        <v>17</v>
      </c>
      <c r="E582" s="78">
        <f t="shared" ref="E582:I582" si="259">SUM(E583:E585)</f>
        <v>0</v>
      </c>
      <c r="F582" s="78">
        <f t="shared" si="259"/>
        <v>0</v>
      </c>
      <c r="G582" s="78">
        <f t="shared" si="259"/>
        <v>0</v>
      </c>
      <c r="H582" s="78">
        <f t="shared" si="259"/>
        <v>0</v>
      </c>
      <c r="I582" s="78">
        <f t="shared" si="259"/>
        <v>0</v>
      </c>
      <c r="J582" s="431"/>
      <c r="K582" s="78">
        <f t="shared" ref="K582:M582" si="260">SUM(K583:K585)</f>
        <v>0</v>
      </c>
      <c r="L582" s="78">
        <f t="shared" si="260"/>
        <v>0</v>
      </c>
      <c r="M582" s="78">
        <f t="shared" si="260"/>
        <v>0</v>
      </c>
      <c r="N582" s="88">
        <f>E582+H582+I582+K582+L582+M582</f>
        <v>0</v>
      </c>
    </row>
    <row r="583" spans="1:14" s="38" customFormat="1" ht="23.25" hidden="1" x14ac:dyDescent="0.25">
      <c r="A583" s="435"/>
      <c r="B583" s="426"/>
      <c r="C583" s="33"/>
      <c r="D583" s="16" t="s">
        <v>18</v>
      </c>
      <c r="E583" s="234"/>
      <c r="F583" s="234"/>
      <c r="G583" s="234"/>
      <c r="H583" s="235"/>
      <c r="I583" s="235"/>
      <c r="J583" s="432"/>
      <c r="K583" s="236"/>
      <c r="L583" s="236"/>
      <c r="M583" s="236"/>
      <c r="N583" s="273">
        <f t="shared" ref="N583:N585" si="261">E583+H583+I583+K583+L583+M583</f>
        <v>0</v>
      </c>
    </row>
    <row r="584" spans="1:14" s="38" customFormat="1" ht="23.25" hidden="1" x14ac:dyDescent="0.25">
      <c r="A584" s="435"/>
      <c r="B584" s="426"/>
      <c r="C584" s="33"/>
      <c r="D584" s="16" t="s">
        <v>10</v>
      </c>
      <c r="E584" s="234"/>
      <c r="F584" s="234"/>
      <c r="G584" s="234"/>
      <c r="H584" s="235"/>
      <c r="I584" s="235"/>
      <c r="J584" s="432"/>
      <c r="K584" s="236"/>
      <c r="L584" s="236"/>
      <c r="M584" s="236"/>
      <c r="N584" s="273">
        <f t="shared" si="261"/>
        <v>0</v>
      </c>
    </row>
    <row r="585" spans="1:14" s="38" customFormat="1" ht="22.5" hidden="1" x14ac:dyDescent="0.25">
      <c r="A585" s="435"/>
      <c r="B585" s="426"/>
      <c r="C585" s="62"/>
      <c r="D585" s="20" t="s">
        <v>11</v>
      </c>
      <c r="E585" s="238"/>
      <c r="F585" s="238"/>
      <c r="G585" s="238"/>
      <c r="H585" s="239"/>
      <c r="I585" s="239"/>
      <c r="J585" s="433"/>
      <c r="K585" s="236"/>
      <c r="L585" s="236"/>
      <c r="M585" s="236"/>
      <c r="N585" s="88">
        <f t="shared" si="261"/>
        <v>0</v>
      </c>
    </row>
    <row r="586" spans="1:14" s="38" customFormat="1" ht="40.5" hidden="1" x14ac:dyDescent="0.25">
      <c r="A586" s="486">
        <v>1</v>
      </c>
      <c r="B586" s="77" t="s">
        <v>52</v>
      </c>
      <c r="C586" s="488"/>
      <c r="D586" s="55" t="s">
        <v>9</v>
      </c>
      <c r="E586" s="251">
        <f>E587+E588+E589</f>
        <v>0</v>
      </c>
      <c r="F586" s="251">
        <f t="shared" ref="F586:I586" si="262">F587+F588+F589</f>
        <v>0</v>
      </c>
      <c r="G586" s="251">
        <f t="shared" si="262"/>
        <v>0</v>
      </c>
      <c r="H586" s="251">
        <f t="shared" si="262"/>
        <v>0</v>
      </c>
      <c r="I586" s="251">
        <f t="shared" si="262"/>
        <v>0</v>
      </c>
      <c r="J586" s="490"/>
      <c r="K586" s="251">
        <f t="shared" ref="K586:N586" si="263">K587+K588+K589</f>
        <v>0</v>
      </c>
      <c r="L586" s="251">
        <f t="shared" si="263"/>
        <v>0</v>
      </c>
      <c r="M586" s="251">
        <f t="shared" si="263"/>
        <v>0</v>
      </c>
      <c r="N586" s="252">
        <f t="shared" si="263"/>
        <v>0</v>
      </c>
    </row>
    <row r="587" spans="1:14" s="38" customFormat="1" ht="20.25" hidden="1" customHeight="1" x14ac:dyDescent="0.25">
      <c r="A587" s="486"/>
      <c r="B587" s="493" t="str">
        <f>F561</f>
        <v>НАУКА</v>
      </c>
      <c r="C587" s="488"/>
      <c r="D587" s="56" t="s">
        <v>18</v>
      </c>
      <c r="E587" s="253"/>
      <c r="F587" s="253"/>
      <c r="G587" s="253"/>
      <c r="H587" s="253"/>
      <c r="I587" s="253"/>
      <c r="J587" s="491"/>
      <c r="K587" s="254"/>
      <c r="L587" s="254"/>
      <c r="M587" s="254"/>
      <c r="N587" s="257">
        <f t="shared" ref="N587:N589" si="264">E587+H587+I587+K587+L587+M587</f>
        <v>0</v>
      </c>
    </row>
    <row r="588" spans="1:14" s="38" customFormat="1" ht="20.25" hidden="1" customHeight="1" x14ac:dyDescent="0.25">
      <c r="A588" s="486"/>
      <c r="B588" s="494"/>
      <c r="C588" s="488"/>
      <c r="D588" s="56" t="s">
        <v>10</v>
      </c>
      <c r="E588" s="253"/>
      <c r="F588" s="253"/>
      <c r="G588" s="253"/>
      <c r="H588" s="253"/>
      <c r="I588" s="253"/>
      <c r="J588" s="491"/>
      <c r="K588" s="254"/>
      <c r="L588" s="254"/>
      <c r="M588" s="254"/>
      <c r="N588" s="257">
        <f t="shared" si="264"/>
        <v>0</v>
      </c>
    </row>
    <row r="589" spans="1:14" s="38" customFormat="1" ht="21" hidden="1" customHeight="1" thickBot="1" x14ac:dyDescent="0.3">
      <c r="A589" s="487"/>
      <c r="B589" s="495"/>
      <c r="C589" s="489"/>
      <c r="D589" s="98" t="s">
        <v>11</v>
      </c>
      <c r="E589" s="255"/>
      <c r="F589" s="255"/>
      <c r="G589" s="255"/>
      <c r="H589" s="255"/>
      <c r="I589" s="255"/>
      <c r="J589" s="492"/>
      <c r="K589" s="256"/>
      <c r="L589" s="256"/>
      <c r="M589" s="256"/>
      <c r="N589" s="258">
        <f t="shared" si="264"/>
        <v>0</v>
      </c>
    </row>
    <row r="590" spans="1:14" s="38" customFormat="1" ht="48.75" customHeight="1" thickBot="1" x14ac:dyDescent="0.3">
      <c r="A590" s="73"/>
      <c r="B590" s="74"/>
      <c r="C590" s="74"/>
      <c r="D590" s="74"/>
      <c r="E590" s="104" t="s">
        <v>91</v>
      </c>
      <c r="F590" s="103" t="s">
        <v>61</v>
      </c>
      <c r="G590" s="105"/>
      <c r="H590" s="74"/>
      <c r="I590" s="74"/>
      <c r="J590" s="74"/>
      <c r="K590" s="74"/>
      <c r="L590" s="74"/>
      <c r="M590" s="74"/>
      <c r="N590" s="75"/>
    </row>
    <row r="591" spans="1:14" s="38" customFormat="1" ht="21" thickBot="1" x14ac:dyDescent="0.3">
      <c r="A591" s="496" t="s">
        <v>245</v>
      </c>
      <c r="B591" s="497"/>
      <c r="C591" s="497"/>
      <c r="D591" s="497"/>
      <c r="E591" s="497"/>
      <c r="F591" s="497"/>
      <c r="G591" s="497"/>
      <c r="H591" s="497"/>
      <c r="I591" s="497"/>
      <c r="J591" s="497"/>
      <c r="K591" s="497"/>
      <c r="L591" s="497"/>
      <c r="M591" s="497"/>
      <c r="N591" s="498"/>
    </row>
    <row r="592" spans="1:14" s="38" customFormat="1" ht="97.5" x14ac:dyDescent="0.25">
      <c r="A592" s="444" t="s">
        <v>12</v>
      </c>
      <c r="B592" s="6" t="s">
        <v>246</v>
      </c>
      <c r="C592" s="83">
        <v>100</v>
      </c>
      <c r="D592" s="84">
        <v>43465</v>
      </c>
      <c r="E592" s="83">
        <v>100</v>
      </c>
      <c r="F592" s="83"/>
      <c r="G592" s="83"/>
      <c r="H592" s="83"/>
      <c r="I592" s="83"/>
      <c r="J592" s="85"/>
      <c r="K592" s="86">
        <v>100</v>
      </c>
      <c r="L592" s="86">
        <v>100</v>
      </c>
      <c r="M592" s="86">
        <v>100</v>
      </c>
      <c r="N592" s="87"/>
    </row>
    <row r="593" spans="1:14" s="38" customFormat="1" x14ac:dyDescent="0.25">
      <c r="A593" s="454"/>
      <c r="B593" s="13" t="s">
        <v>96</v>
      </c>
      <c r="C593" s="27">
        <v>100</v>
      </c>
      <c r="D593" s="11">
        <v>43465</v>
      </c>
      <c r="E593" s="27">
        <v>100</v>
      </c>
      <c r="F593" s="27"/>
      <c r="G593" s="27">
        <v>100</v>
      </c>
      <c r="H593" s="27">
        <v>100</v>
      </c>
      <c r="I593" s="27">
        <v>100</v>
      </c>
      <c r="J593" s="39"/>
      <c r="K593" s="27">
        <v>100</v>
      </c>
      <c r="L593" s="27">
        <v>100</v>
      </c>
      <c r="M593" s="27">
        <v>100</v>
      </c>
      <c r="N593" s="28"/>
    </row>
    <row r="594" spans="1:14" s="38" customFormat="1" ht="19.5" x14ac:dyDescent="0.25">
      <c r="A594" s="14"/>
      <c r="B594" s="15" t="s">
        <v>14</v>
      </c>
      <c r="C594" s="446" t="s">
        <v>15</v>
      </c>
      <c r="D594" s="447"/>
      <c r="E594" s="447"/>
      <c r="F594" s="447"/>
      <c r="G594" s="447"/>
      <c r="H594" s="447"/>
      <c r="I594" s="447"/>
      <c r="J594" s="447"/>
      <c r="K594" s="455"/>
      <c r="L594" s="455"/>
      <c r="M594" s="455"/>
      <c r="N594" s="456"/>
    </row>
    <row r="595" spans="1:14" s="38" customFormat="1" ht="22.5" x14ac:dyDescent="0.25">
      <c r="A595" s="434" t="s">
        <v>16</v>
      </c>
      <c r="B595" s="425" t="s">
        <v>34</v>
      </c>
      <c r="C595" s="461"/>
      <c r="D595" s="4" t="s">
        <v>17</v>
      </c>
      <c r="E595" s="78">
        <f t="shared" ref="E595:I595" si="265">SUM(E596:E598)</f>
        <v>0</v>
      </c>
      <c r="F595" s="78">
        <f t="shared" si="265"/>
        <v>0</v>
      </c>
      <c r="G595" s="78">
        <f t="shared" si="265"/>
        <v>0</v>
      </c>
      <c r="H595" s="78">
        <f t="shared" si="265"/>
        <v>0</v>
      </c>
      <c r="I595" s="78">
        <f t="shared" si="265"/>
        <v>0</v>
      </c>
      <c r="J595" s="431"/>
      <c r="K595" s="78">
        <f t="shared" ref="K595:M595" si="266">SUM(K596:K598)</f>
        <v>0</v>
      </c>
      <c r="L595" s="78">
        <f t="shared" si="266"/>
        <v>0</v>
      </c>
      <c r="M595" s="78">
        <f t="shared" si="266"/>
        <v>0</v>
      </c>
      <c r="N595" s="88">
        <f>E595+H595+I595+K595+L595+M595</f>
        <v>0</v>
      </c>
    </row>
    <row r="596" spans="1:14" s="38" customFormat="1" ht="23.25" x14ac:dyDescent="0.25">
      <c r="A596" s="435"/>
      <c r="B596" s="426"/>
      <c r="C596" s="462"/>
      <c r="D596" s="16" t="s">
        <v>18</v>
      </c>
      <c r="E596" s="234"/>
      <c r="F596" s="234"/>
      <c r="G596" s="234"/>
      <c r="H596" s="235"/>
      <c r="I596" s="235"/>
      <c r="J596" s="432"/>
      <c r="K596" s="236"/>
      <c r="L596" s="236"/>
      <c r="M596" s="236"/>
      <c r="N596" s="273">
        <f t="shared" ref="N596:N598" si="267">E596+H596+I596+K596+L596+M596</f>
        <v>0</v>
      </c>
    </row>
    <row r="597" spans="1:14" s="38" customFormat="1" ht="23.25" x14ac:dyDescent="0.25">
      <c r="A597" s="435"/>
      <c r="B597" s="426"/>
      <c r="C597" s="462"/>
      <c r="D597" s="16" t="s">
        <v>10</v>
      </c>
      <c r="E597" s="234"/>
      <c r="F597" s="234"/>
      <c r="G597" s="234"/>
      <c r="H597" s="235"/>
      <c r="I597" s="235"/>
      <c r="J597" s="432"/>
      <c r="K597" s="236"/>
      <c r="L597" s="236"/>
      <c r="M597" s="236"/>
      <c r="N597" s="273">
        <f t="shared" si="267"/>
        <v>0</v>
      </c>
    </row>
    <row r="598" spans="1:14" s="38" customFormat="1" ht="22.5" x14ac:dyDescent="0.25">
      <c r="A598" s="460"/>
      <c r="B598" s="427"/>
      <c r="C598" s="463"/>
      <c r="D598" s="17" t="s">
        <v>11</v>
      </c>
      <c r="E598" s="238"/>
      <c r="F598" s="238"/>
      <c r="G598" s="238"/>
      <c r="H598" s="239"/>
      <c r="I598" s="239"/>
      <c r="J598" s="433"/>
      <c r="K598" s="236"/>
      <c r="L598" s="236"/>
      <c r="M598" s="236"/>
      <c r="N598" s="88">
        <f t="shared" si="267"/>
        <v>0</v>
      </c>
    </row>
    <row r="599" spans="1:14" s="38" customFormat="1" ht="97.5" x14ac:dyDescent="0.25">
      <c r="A599" s="449" t="s">
        <v>13</v>
      </c>
      <c r="B599" s="29" t="s">
        <v>247</v>
      </c>
      <c r="C599" s="41">
        <v>93.5</v>
      </c>
      <c r="D599" s="42">
        <v>43465</v>
      </c>
      <c r="E599" s="240">
        <v>93.5</v>
      </c>
      <c r="F599" s="240"/>
      <c r="G599" s="240"/>
      <c r="H599" s="240">
        <v>100</v>
      </c>
      <c r="I599" s="240">
        <v>100</v>
      </c>
      <c r="J599" s="241"/>
      <c r="K599" s="236">
        <v>100</v>
      </c>
      <c r="L599" s="236">
        <v>100</v>
      </c>
      <c r="M599" s="236">
        <v>100</v>
      </c>
      <c r="N599" s="242"/>
    </row>
    <row r="600" spans="1:14" s="38" customFormat="1" ht="21" thickBot="1" x14ac:dyDescent="0.3">
      <c r="A600" s="454"/>
      <c r="B600" s="13" t="s">
        <v>96</v>
      </c>
      <c r="C600" s="27">
        <v>100</v>
      </c>
      <c r="D600" s="11">
        <v>43465</v>
      </c>
      <c r="E600" s="27">
        <v>100</v>
      </c>
      <c r="F600" s="27"/>
      <c r="G600" s="27">
        <v>100</v>
      </c>
      <c r="H600" s="27">
        <v>100</v>
      </c>
      <c r="I600" s="27">
        <v>100</v>
      </c>
      <c r="J600" s="39"/>
      <c r="K600" s="27">
        <v>100</v>
      </c>
      <c r="L600" s="27">
        <v>100</v>
      </c>
      <c r="M600" s="27">
        <v>100</v>
      </c>
      <c r="N600" s="28"/>
    </row>
    <row r="601" spans="1:14" s="38" customFormat="1" ht="19.5" hidden="1" x14ac:dyDescent="0.25">
      <c r="A601" s="14"/>
      <c r="B601" s="15" t="s">
        <v>14</v>
      </c>
      <c r="C601" s="446" t="s">
        <v>15</v>
      </c>
      <c r="D601" s="447"/>
      <c r="E601" s="447"/>
      <c r="F601" s="447"/>
      <c r="G601" s="447"/>
      <c r="H601" s="447"/>
      <c r="I601" s="447"/>
      <c r="J601" s="447"/>
      <c r="K601" s="455"/>
      <c r="L601" s="455"/>
      <c r="M601" s="455"/>
      <c r="N601" s="456"/>
    </row>
    <row r="602" spans="1:14" s="38" customFormat="1" ht="22.5" hidden="1" x14ac:dyDescent="0.25">
      <c r="A602" s="434" t="s">
        <v>29</v>
      </c>
      <c r="B602" s="425" t="s">
        <v>34</v>
      </c>
      <c r="C602" s="461"/>
      <c r="D602" s="4" t="s">
        <v>17</v>
      </c>
      <c r="E602" s="78">
        <f t="shared" ref="E602:I602" si="268">SUM(E603:E605)</f>
        <v>0</v>
      </c>
      <c r="F602" s="78">
        <f t="shared" si="268"/>
        <v>0</v>
      </c>
      <c r="G602" s="78">
        <f t="shared" si="268"/>
        <v>0</v>
      </c>
      <c r="H602" s="78">
        <f t="shared" si="268"/>
        <v>0</v>
      </c>
      <c r="I602" s="78">
        <f t="shared" si="268"/>
        <v>0</v>
      </c>
      <c r="J602" s="431"/>
      <c r="K602" s="78">
        <f t="shared" ref="K602:M602" si="269">SUM(K603:K605)</f>
        <v>0</v>
      </c>
      <c r="L602" s="78">
        <f t="shared" si="269"/>
        <v>0</v>
      </c>
      <c r="M602" s="78">
        <f t="shared" si="269"/>
        <v>0</v>
      </c>
      <c r="N602" s="88">
        <f>E602+H602+I602+K602+L602+M602</f>
        <v>0</v>
      </c>
    </row>
    <row r="603" spans="1:14" s="38" customFormat="1" ht="23.25" hidden="1" x14ac:dyDescent="0.25">
      <c r="A603" s="435"/>
      <c r="B603" s="426"/>
      <c r="C603" s="462"/>
      <c r="D603" s="16" t="s">
        <v>18</v>
      </c>
      <c r="E603" s="234"/>
      <c r="F603" s="234"/>
      <c r="G603" s="234"/>
      <c r="H603" s="235"/>
      <c r="I603" s="235"/>
      <c r="J603" s="432"/>
      <c r="K603" s="236"/>
      <c r="L603" s="236"/>
      <c r="M603" s="236"/>
      <c r="N603" s="273">
        <f t="shared" ref="N603:N605" si="270">E603+H603+I603+K603+L603+M603</f>
        <v>0</v>
      </c>
    </row>
    <row r="604" spans="1:14" s="38" customFormat="1" ht="23.25" hidden="1" x14ac:dyDescent="0.25">
      <c r="A604" s="435"/>
      <c r="B604" s="426"/>
      <c r="C604" s="462"/>
      <c r="D604" s="16" t="s">
        <v>10</v>
      </c>
      <c r="E604" s="234"/>
      <c r="F604" s="234"/>
      <c r="G604" s="234"/>
      <c r="H604" s="235"/>
      <c r="I604" s="235"/>
      <c r="J604" s="432"/>
      <c r="K604" s="236"/>
      <c r="L604" s="236"/>
      <c r="M604" s="236"/>
      <c r="N604" s="273">
        <f t="shared" si="270"/>
        <v>0</v>
      </c>
    </row>
    <row r="605" spans="1:14" s="38" customFormat="1" ht="25.15" hidden="1" customHeight="1" thickBot="1" x14ac:dyDescent="0.3">
      <c r="A605" s="435"/>
      <c r="B605" s="427"/>
      <c r="C605" s="462"/>
      <c r="D605" s="20" t="s">
        <v>11</v>
      </c>
      <c r="E605" s="238"/>
      <c r="F605" s="238"/>
      <c r="G605" s="238"/>
      <c r="H605" s="239"/>
      <c r="I605" s="239"/>
      <c r="J605" s="433"/>
      <c r="K605" s="236"/>
      <c r="L605" s="236"/>
      <c r="M605" s="236"/>
      <c r="N605" s="88">
        <f t="shared" si="270"/>
        <v>0</v>
      </c>
    </row>
    <row r="606" spans="1:14" s="38" customFormat="1" ht="136.5" hidden="1" x14ac:dyDescent="0.25">
      <c r="A606" s="444" t="s">
        <v>78</v>
      </c>
      <c r="B606" s="6" t="s">
        <v>248</v>
      </c>
      <c r="C606" s="83">
        <v>100</v>
      </c>
      <c r="D606" s="84">
        <v>43465</v>
      </c>
      <c r="E606" s="83">
        <v>100</v>
      </c>
      <c r="F606" s="83"/>
      <c r="G606" s="83"/>
      <c r="H606" s="83">
        <v>100</v>
      </c>
      <c r="I606" s="83">
        <v>100</v>
      </c>
      <c r="J606" s="85"/>
      <c r="K606" s="86">
        <v>100</v>
      </c>
      <c r="L606" s="86">
        <v>100</v>
      </c>
      <c r="M606" s="86">
        <v>100</v>
      </c>
      <c r="N606" s="87"/>
    </row>
    <row r="607" spans="1:14" s="38" customFormat="1" hidden="1" x14ac:dyDescent="0.25">
      <c r="A607" s="454"/>
      <c r="B607" s="13" t="s">
        <v>96</v>
      </c>
      <c r="C607" s="27">
        <v>100</v>
      </c>
      <c r="D607" s="11">
        <v>43465</v>
      </c>
      <c r="E607" s="27">
        <v>100</v>
      </c>
      <c r="F607" s="27"/>
      <c r="G607" s="27"/>
      <c r="H607" s="27">
        <v>100</v>
      </c>
      <c r="I607" s="27">
        <v>100</v>
      </c>
      <c r="J607" s="39"/>
      <c r="K607" s="27">
        <v>100</v>
      </c>
      <c r="L607" s="27">
        <v>100</v>
      </c>
      <c r="M607" s="27">
        <v>100</v>
      </c>
      <c r="N607" s="28"/>
    </row>
    <row r="608" spans="1:14" s="38" customFormat="1" ht="19.5" hidden="1" x14ac:dyDescent="0.25">
      <c r="A608" s="14"/>
      <c r="B608" s="15" t="s">
        <v>14</v>
      </c>
      <c r="C608" s="446" t="s">
        <v>15</v>
      </c>
      <c r="D608" s="447"/>
      <c r="E608" s="447"/>
      <c r="F608" s="447"/>
      <c r="G608" s="447"/>
      <c r="H608" s="447"/>
      <c r="I608" s="447"/>
      <c r="J608" s="447"/>
      <c r="K608" s="455"/>
      <c r="L608" s="455"/>
      <c r="M608" s="455"/>
      <c r="N608" s="456"/>
    </row>
    <row r="609" spans="1:14" s="38" customFormat="1" ht="22.5" hidden="1" x14ac:dyDescent="0.25">
      <c r="A609" s="434" t="s">
        <v>103</v>
      </c>
      <c r="B609" s="425" t="s">
        <v>34</v>
      </c>
      <c r="C609" s="461"/>
      <c r="D609" s="4" t="s">
        <v>17</v>
      </c>
      <c r="E609" s="78">
        <f t="shared" ref="E609:I609" si="271">SUM(E610:E612)</f>
        <v>0</v>
      </c>
      <c r="F609" s="78">
        <f t="shared" si="271"/>
        <v>0</v>
      </c>
      <c r="G609" s="78">
        <f t="shared" si="271"/>
        <v>0</v>
      </c>
      <c r="H609" s="78">
        <f t="shared" si="271"/>
        <v>0</v>
      </c>
      <c r="I609" s="78">
        <f t="shared" si="271"/>
        <v>0</v>
      </c>
      <c r="J609" s="431"/>
      <c r="K609" s="78">
        <f t="shared" ref="K609:M609" si="272">SUM(K610:K612)</f>
        <v>0</v>
      </c>
      <c r="L609" s="78">
        <f t="shared" si="272"/>
        <v>0</v>
      </c>
      <c r="M609" s="78">
        <f t="shared" si="272"/>
        <v>0</v>
      </c>
      <c r="N609" s="88">
        <f>E609+H609+I609+K609+L609+M609</f>
        <v>0</v>
      </c>
    </row>
    <row r="610" spans="1:14" s="38" customFormat="1" ht="23.25" hidden="1" x14ac:dyDescent="0.25">
      <c r="A610" s="435"/>
      <c r="B610" s="426"/>
      <c r="C610" s="462"/>
      <c r="D610" s="16" t="s">
        <v>18</v>
      </c>
      <c r="E610" s="234"/>
      <c r="F610" s="234"/>
      <c r="G610" s="234"/>
      <c r="H610" s="235"/>
      <c r="I610" s="235"/>
      <c r="J610" s="432"/>
      <c r="K610" s="236"/>
      <c r="L610" s="236"/>
      <c r="M610" s="236"/>
      <c r="N610" s="273">
        <f t="shared" ref="N610:N612" si="273">E610+H610+I610+K610+L610+M610</f>
        <v>0</v>
      </c>
    </row>
    <row r="611" spans="1:14" s="38" customFormat="1" ht="23.25" hidden="1" x14ac:dyDescent="0.25">
      <c r="A611" s="435"/>
      <c r="B611" s="426"/>
      <c r="C611" s="462"/>
      <c r="D611" s="16" t="s">
        <v>10</v>
      </c>
      <c r="E611" s="234"/>
      <c r="F611" s="234"/>
      <c r="G611" s="234"/>
      <c r="H611" s="235"/>
      <c r="I611" s="235"/>
      <c r="J611" s="432"/>
      <c r="K611" s="236"/>
      <c r="L611" s="236"/>
      <c r="M611" s="236"/>
      <c r="N611" s="273">
        <f t="shared" si="273"/>
        <v>0</v>
      </c>
    </row>
    <row r="612" spans="1:14" s="38" customFormat="1" ht="23.25" hidden="1" thickBot="1" x14ac:dyDescent="0.3">
      <c r="A612" s="460"/>
      <c r="B612" s="427"/>
      <c r="C612" s="463"/>
      <c r="D612" s="17" t="s">
        <v>11</v>
      </c>
      <c r="E612" s="238"/>
      <c r="F612" s="238"/>
      <c r="G612" s="238"/>
      <c r="H612" s="239"/>
      <c r="I612" s="239"/>
      <c r="J612" s="433"/>
      <c r="K612" s="236"/>
      <c r="L612" s="236"/>
      <c r="M612" s="236"/>
      <c r="N612" s="88">
        <f t="shared" si="273"/>
        <v>0</v>
      </c>
    </row>
    <row r="613" spans="1:14" s="38" customFormat="1" ht="58.5" hidden="1" x14ac:dyDescent="0.25">
      <c r="A613" s="444" t="s">
        <v>80</v>
      </c>
      <c r="B613" s="6" t="s">
        <v>249</v>
      </c>
      <c r="C613" s="83">
        <v>93.7</v>
      </c>
      <c r="D613" s="84">
        <v>43465</v>
      </c>
      <c r="E613" s="83">
        <v>93.7</v>
      </c>
      <c r="F613" s="83"/>
      <c r="G613" s="83"/>
      <c r="H613" s="83">
        <v>100</v>
      </c>
      <c r="I613" s="83">
        <v>100</v>
      </c>
      <c r="J613" s="85"/>
      <c r="K613" s="86">
        <v>100</v>
      </c>
      <c r="L613" s="86">
        <v>100</v>
      </c>
      <c r="M613" s="86">
        <v>100</v>
      </c>
      <c r="N613" s="87"/>
    </row>
    <row r="614" spans="1:14" s="38" customFormat="1" hidden="1" x14ac:dyDescent="0.25">
      <c r="A614" s="454"/>
      <c r="B614" s="13" t="s">
        <v>96</v>
      </c>
      <c r="C614" s="27">
        <v>100</v>
      </c>
      <c r="D614" s="11">
        <v>43465</v>
      </c>
      <c r="E614" s="27">
        <v>100</v>
      </c>
      <c r="F614" s="27"/>
      <c r="G614" s="27">
        <v>100</v>
      </c>
      <c r="H614" s="27">
        <v>100</v>
      </c>
      <c r="I614" s="27">
        <v>100</v>
      </c>
      <c r="J614" s="39"/>
      <c r="K614" s="27">
        <v>100</v>
      </c>
      <c r="L614" s="27">
        <v>100</v>
      </c>
      <c r="M614" s="27">
        <v>100</v>
      </c>
      <c r="N614" s="28"/>
    </row>
    <row r="615" spans="1:14" s="38" customFormat="1" ht="19.5" hidden="1" x14ac:dyDescent="0.25">
      <c r="A615" s="14"/>
      <c r="B615" s="15" t="s">
        <v>14</v>
      </c>
      <c r="C615" s="446" t="s">
        <v>15</v>
      </c>
      <c r="D615" s="447"/>
      <c r="E615" s="447"/>
      <c r="F615" s="447"/>
      <c r="G615" s="447"/>
      <c r="H615" s="447"/>
      <c r="I615" s="447"/>
      <c r="J615" s="447"/>
      <c r="K615" s="455"/>
      <c r="L615" s="455"/>
      <c r="M615" s="455"/>
      <c r="N615" s="456"/>
    </row>
    <row r="616" spans="1:14" s="38" customFormat="1" ht="22.5" hidden="1" x14ac:dyDescent="0.25">
      <c r="A616" s="434" t="s">
        <v>105</v>
      </c>
      <c r="B616" s="425" t="s">
        <v>34</v>
      </c>
      <c r="C616" s="461"/>
      <c r="D616" s="4" t="s">
        <v>17</v>
      </c>
      <c r="E616" s="78">
        <f t="shared" ref="E616:I616" si="274">SUM(E617:E619)</f>
        <v>0</v>
      </c>
      <c r="F616" s="78">
        <f t="shared" si="274"/>
        <v>0</v>
      </c>
      <c r="G616" s="78">
        <f t="shared" si="274"/>
        <v>0</v>
      </c>
      <c r="H616" s="78">
        <f t="shared" si="274"/>
        <v>0</v>
      </c>
      <c r="I616" s="78">
        <f t="shared" si="274"/>
        <v>0</v>
      </c>
      <c r="J616" s="431"/>
      <c r="K616" s="78">
        <f t="shared" ref="K616:M616" si="275">SUM(K617:K619)</f>
        <v>0</v>
      </c>
      <c r="L616" s="78">
        <f t="shared" si="275"/>
        <v>0</v>
      </c>
      <c r="M616" s="78">
        <f t="shared" si="275"/>
        <v>0</v>
      </c>
      <c r="N616" s="88">
        <f>E616+H616+I616+K616+L616+M616</f>
        <v>0</v>
      </c>
    </row>
    <row r="617" spans="1:14" s="38" customFormat="1" ht="23.25" hidden="1" x14ac:dyDescent="0.25">
      <c r="A617" s="435"/>
      <c r="B617" s="426"/>
      <c r="C617" s="462"/>
      <c r="D617" s="16" t="s">
        <v>18</v>
      </c>
      <c r="E617" s="234"/>
      <c r="F617" s="234"/>
      <c r="G617" s="234"/>
      <c r="H617" s="235"/>
      <c r="I617" s="235"/>
      <c r="J617" s="432"/>
      <c r="K617" s="236"/>
      <c r="L617" s="236"/>
      <c r="M617" s="236"/>
      <c r="N617" s="273">
        <f t="shared" ref="N617:N619" si="276">E617+H617+I617+K617+L617+M617</f>
        <v>0</v>
      </c>
    </row>
    <row r="618" spans="1:14" s="38" customFormat="1" ht="23.25" hidden="1" x14ac:dyDescent="0.25">
      <c r="A618" s="435"/>
      <c r="B618" s="426"/>
      <c r="C618" s="462"/>
      <c r="D618" s="16" t="s">
        <v>10</v>
      </c>
      <c r="E618" s="234"/>
      <c r="F618" s="234"/>
      <c r="G618" s="234"/>
      <c r="H618" s="235"/>
      <c r="I618" s="235"/>
      <c r="J618" s="432"/>
      <c r="K618" s="236"/>
      <c r="L618" s="236"/>
      <c r="M618" s="236"/>
      <c r="N618" s="273">
        <f t="shared" si="276"/>
        <v>0</v>
      </c>
    </row>
    <row r="619" spans="1:14" s="38" customFormat="1" ht="23.25" hidden="1" thickBot="1" x14ac:dyDescent="0.3">
      <c r="A619" s="460"/>
      <c r="B619" s="427"/>
      <c r="C619" s="463"/>
      <c r="D619" s="17" t="s">
        <v>11</v>
      </c>
      <c r="E619" s="238"/>
      <c r="F619" s="238"/>
      <c r="G619" s="238"/>
      <c r="H619" s="239"/>
      <c r="I619" s="239"/>
      <c r="J619" s="433"/>
      <c r="K619" s="236"/>
      <c r="L619" s="236"/>
      <c r="M619" s="236"/>
      <c r="N619" s="88">
        <f t="shared" si="276"/>
        <v>0</v>
      </c>
    </row>
    <row r="620" spans="1:14" s="38" customFormat="1" ht="117" hidden="1" x14ac:dyDescent="0.25">
      <c r="A620" s="444" t="s">
        <v>121</v>
      </c>
      <c r="B620" s="6" t="s">
        <v>250</v>
      </c>
      <c r="C620" s="83"/>
      <c r="D620" s="84">
        <v>43465</v>
      </c>
      <c r="E620" s="83"/>
      <c r="F620" s="83"/>
      <c r="G620" s="83"/>
      <c r="H620" s="83"/>
      <c r="I620" s="83"/>
      <c r="J620" s="85"/>
      <c r="K620" s="86"/>
      <c r="L620" s="86"/>
      <c r="M620" s="86"/>
      <c r="N620" s="87"/>
    </row>
    <row r="621" spans="1:14" s="38" customFormat="1" hidden="1" x14ac:dyDescent="0.25">
      <c r="A621" s="454"/>
      <c r="B621" s="13" t="s">
        <v>96</v>
      </c>
      <c r="C621" s="27">
        <v>1</v>
      </c>
      <c r="D621" s="11">
        <v>43465</v>
      </c>
      <c r="E621" s="27">
        <v>2</v>
      </c>
      <c r="F621" s="27"/>
      <c r="G621" s="27">
        <v>2</v>
      </c>
      <c r="H621" s="27">
        <v>3</v>
      </c>
      <c r="I621" s="27">
        <v>3</v>
      </c>
      <c r="J621" s="39"/>
      <c r="K621" s="27">
        <v>4</v>
      </c>
      <c r="L621" s="27">
        <v>4</v>
      </c>
      <c r="M621" s="27">
        <v>5</v>
      </c>
      <c r="N621" s="28"/>
    </row>
    <row r="622" spans="1:14" s="38" customFormat="1" ht="19.5" hidden="1" x14ac:dyDescent="0.25">
      <c r="A622" s="14"/>
      <c r="B622" s="15" t="s">
        <v>14</v>
      </c>
      <c r="C622" s="446" t="s">
        <v>15</v>
      </c>
      <c r="D622" s="447"/>
      <c r="E622" s="447"/>
      <c r="F622" s="447"/>
      <c r="G622" s="447"/>
      <c r="H622" s="447"/>
      <c r="I622" s="447"/>
      <c r="J622" s="447"/>
      <c r="K622" s="455"/>
      <c r="L622" s="455"/>
      <c r="M622" s="455"/>
      <c r="N622" s="456"/>
    </row>
    <row r="623" spans="1:14" s="38" customFormat="1" ht="22.5" hidden="1" x14ac:dyDescent="0.25">
      <c r="A623" s="434" t="s">
        <v>122</v>
      </c>
      <c r="B623" s="425" t="s">
        <v>34</v>
      </c>
      <c r="C623" s="461"/>
      <c r="D623" s="4" t="s">
        <v>17</v>
      </c>
      <c r="E623" s="78">
        <f t="shared" ref="E623:I623" si="277">SUM(E624:E626)</f>
        <v>0</v>
      </c>
      <c r="F623" s="78">
        <f t="shared" si="277"/>
        <v>0</v>
      </c>
      <c r="G623" s="78">
        <f t="shared" si="277"/>
        <v>0</v>
      </c>
      <c r="H623" s="78">
        <f t="shared" si="277"/>
        <v>0</v>
      </c>
      <c r="I623" s="78">
        <f t="shared" si="277"/>
        <v>0</v>
      </c>
      <c r="J623" s="431"/>
      <c r="K623" s="78">
        <f t="shared" ref="K623:M623" si="278">SUM(K624:K626)</f>
        <v>0</v>
      </c>
      <c r="L623" s="78">
        <f t="shared" si="278"/>
        <v>0</v>
      </c>
      <c r="M623" s="78">
        <f t="shared" si="278"/>
        <v>0</v>
      </c>
      <c r="N623" s="88">
        <f>E623+H623+I623+K623+L623+M623</f>
        <v>0</v>
      </c>
    </row>
    <row r="624" spans="1:14" s="38" customFormat="1" ht="23.25" hidden="1" x14ac:dyDescent="0.25">
      <c r="A624" s="435"/>
      <c r="B624" s="426"/>
      <c r="C624" s="462"/>
      <c r="D624" s="16" t="s">
        <v>18</v>
      </c>
      <c r="E624" s="234"/>
      <c r="F624" s="234"/>
      <c r="G624" s="234"/>
      <c r="H624" s="235"/>
      <c r="I624" s="235"/>
      <c r="J624" s="432"/>
      <c r="K624" s="236"/>
      <c r="L624" s="236"/>
      <c r="M624" s="236"/>
      <c r="N624" s="273">
        <f t="shared" ref="N624:N626" si="279">E624+H624+I624+K624+L624+M624</f>
        <v>0</v>
      </c>
    </row>
    <row r="625" spans="1:14" s="38" customFormat="1" ht="23.25" hidden="1" x14ac:dyDescent="0.25">
      <c r="A625" s="435"/>
      <c r="B625" s="426"/>
      <c r="C625" s="462"/>
      <c r="D625" s="16" t="s">
        <v>10</v>
      </c>
      <c r="E625" s="234"/>
      <c r="F625" s="234"/>
      <c r="G625" s="234"/>
      <c r="H625" s="235"/>
      <c r="I625" s="235"/>
      <c r="J625" s="432"/>
      <c r="K625" s="236"/>
      <c r="L625" s="236"/>
      <c r="M625" s="236"/>
      <c r="N625" s="273">
        <f t="shared" si="279"/>
        <v>0</v>
      </c>
    </row>
    <row r="626" spans="1:14" s="38" customFormat="1" ht="23.25" hidden="1" thickBot="1" x14ac:dyDescent="0.3">
      <c r="A626" s="460"/>
      <c r="B626" s="427"/>
      <c r="C626" s="463"/>
      <c r="D626" s="17" t="s">
        <v>11</v>
      </c>
      <c r="E626" s="238"/>
      <c r="F626" s="238"/>
      <c r="G626" s="238"/>
      <c r="H626" s="239"/>
      <c r="I626" s="239"/>
      <c r="J626" s="433"/>
      <c r="K626" s="236"/>
      <c r="L626" s="236"/>
      <c r="M626" s="236"/>
      <c r="N626" s="88">
        <f t="shared" si="279"/>
        <v>0</v>
      </c>
    </row>
    <row r="627" spans="1:14" s="38" customFormat="1" ht="156" hidden="1" x14ac:dyDescent="0.25">
      <c r="A627" s="444" t="s">
        <v>251</v>
      </c>
      <c r="B627" s="6" t="s">
        <v>253</v>
      </c>
      <c r="C627" s="83"/>
      <c r="D627" s="410" t="s">
        <v>254</v>
      </c>
      <c r="E627" s="83"/>
      <c r="F627" s="83"/>
      <c r="G627" s="83"/>
      <c r="H627" s="83">
        <v>100</v>
      </c>
      <c r="I627" s="83">
        <v>100</v>
      </c>
      <c r="J627" s="85"/>
      <c r="K627" s="86">
        <v>100</v>
      </c>
      <c r="L627" s="86">
        <v>100</v>
      </c>
      <c r="M627" s="86">
        <v>100</v>
      </c>
      <c r="N627" s="87"/>
    </row>
    <row r="628" spans="1:14" s="38" customFormat="1" hidden="1" x14ac:dyDescent="0.25">
      <c r="A628" s="454"/>
      <c r="B628" s="13" t="s">
        <v>96</v>
      </c>
      <c r="C628" s="27"/>
      <c r="D628" s="11"/>
      <c r="E628" s="27"/>
      <c r="F628" s="27"/>
      <c r="G628" s="27"/>
      <c r="H628" s="27">
        <v>100</v>
      </c>
      <c r="I628" s="27">
        <v>100</v>
      </c>
      <c r="J628" s="39"/>
      <c r="K628" s="27">
        <v>100</v>
      </c>
      <c r="L628" s="27">
        <v>100</v>
      </c>
      <c r="M628" s="27">
        <v>100</v>
      </c>
      <c r="N628" s="28"/>
    </row>
    <row r="629" spans="1:14" s="38" customFormat="1" ht="19.5" hidden="1" x14ac:dyDescent="0.25">
      <c r="A629" s="14"/>
      <c r="B629" s="15" t="s">
        <v>14</v>
      </c>
      <c r="C629" s="446" t="s">
        <v>15</v>
      </c>
      <c r="D629" s="447"/>
      <c r="E629" s="447"/>
      <c r="F629" s="447"/>
      <c r="G629" s="447"/>
      <c r="H629" s="447"/>
      <c r="I629" s="447"/>
      <c r="J629" s="447"/>
      <c r="K629" s="455"/>
      <c r="L629" s="455"/>
      <c r="M629" s="455"/>
      <c r="N629" s="456"/>
    </row>
    <row r="630" spans="1:14" s="38" customFormat="1" ht="22.5" hidden="1" x14ac:dyDescent="0.25">
      <c r="A630" s="434" t="s">
        <v>252</v>
      </c>
      <c r="B630" s="425" t="s">
        <v>34</v>
      </c>
      <c r="C630" s="461"/>
      <c r="D630" s="4" t="s">
        <v>17</v>
      </c>
      <c r="E630" s="78">
        <f t="shared" ref="E630:I630" si="280">SUM(E631:E633)</f>
        <v>0</v>
      </c>
      <c r="F630" s="78">
        <f t="shared" si="280"/>
        <v>0</v>
      </c>
      <c r="G630" s="78">
        <f t="shared" si="280"/>
        <v>0</v>
      </c>
      <c r="H630" s="78">
        <f t="shared" si="280"/>
        <v>0</v>
      </c>
      <c r="I630" s="78">
        <f t="shared" si="280"/>
        <v>0</v>
      </c>
      <c r="J630" s="431"/>
      <c r="K630" s="78">
        <f t="shared" ref="K630:M630" si="281">SUM(K631:K633)</f>
        <v>0</v>
      </c>
      <c r="L630" s="78">
        <f t="shared" si="281"/>
        <v>0</v>
      </c>
      <c r="M630" s="78">
        <f t="shared" si="281"/>
        <v>0</v>
      </c>
      <c r="N630" s="88">
        <f>E630+H630+I630+K630+L630+M630</f>
        <v>0</v>
      </c>
    </row>
    <row r="631" spans="1:14" s="38" customFormat="1" ht="23.25" hidden="1" x14ac:dyDescent="0.25">
      <c r="A631" s="435"/>
      <c r="B631" s="426"/>
      <c r="C631" s="462"/>
      <c r="D631" s="16" t="s">
        <v>18</v>
      </c>
      <c r="E631" s="234"/>
      <c r="F631" s="234"/>
      <c r="G631" s="234"/>
      <c r="H631" s="235"/>
      <c r="I631" s="235"/>
      <c r="J631" s="432"/>
      <c r="K631" s="236"/>
      <c r="L631" s="236"/>
      <c r="M631" s="236"/>
      <c r="N631" s="273">
        <f t="shared" ref="N631:N633" si="282">E631+H631+I631+K631+L631+M631</f>
        <v>0</v>
      </c>
    </row>
    <row r="632" spans="1:14" s="38" customFormat="1" ht="23.25" hidden="1" x14ac:dyDescent="0.25">
      <c r="A632" s="435"/>
      <c r="B632" s="426"/>
      <c r="C632" s="462"/>
      <c r="D632" s="16" t="s">
        <v>10</v>
      </c>
      <c r="E632" s="234"/>
      <c r="F632" s="234"/>
      <c r="G632" s="234"/>
      <c r="H632" s="235"/>
      <c r="I632" s="235"/>
      <c r="J632" s="432"/>
      <c r="K632" s="236"/>
      <c r="L632" s="236"/>
      <c r="M632" s="236"/>
      <c r="N632" s="273">
        <f t="shared" si="282"/>
        <v>0</v>
      </c>
    </row>
    <row r="633" spans="1:14" s="38" customFormat="1" ht="23.25" hidden="1" thickBot="1" x14ac:dyDescent="0.3">
      <c r="A633" s="460"/>
      <c r="B633" s="427"/>
      <c r="C633" s="463"/>
      <c r="D633" s="17" t="s">
        <v>11</v>
      </c>
      <c r="E633" s="238"/>
      <c r="F633" s="238"/>
      <c r="G633" s="238"/>
      <c r="H633" s="239"/>
      <c r="I633" s="239"/>
      <c r="J633" s="433"/>
      <c r="K633" s="236"/>
      <c r="L633" s="236"/>
      <c r="M633" s="236"/>
      <c r="N633" s="88">
        <f t="shared" si="282"/>
        <v>0</v>
      </c>
    </row>
    <row r="634" spans="1:14" s="38" customFormat="1" ht="78" hidden="1" x14ac:dyDescent="0.25">
      <c r="A634" s="444" t="s">
        <v>255</v>
      </c>
      <c r="B634" s="6" t="s">
        <v>257</v>
      </c>
      <c r="C634" s="83"/>
      <c r="D634" s="410" t="s">
        <v>254</v>
      </c>
      <c r="E634" s="83"/>
      <c r="F634" s="83"/>
      <c r="G634" s="83"/>
      <c r="H634" s="83">
        <v>100</v>
      </c>
      <c r="I634" s="83">
        <v>100</v>
      </c>
      <c r="J634" s="85"/>
      <c r="K634" s="86">
        <v>100</v>
      </c>
      <c r="L634" s="86">
        <v>100</v>
      </c>
      <c r="M634" s="86">
        <v>100</v>
      </c>
      <c r="N634" s="87"/>
    </row>
    <row r="635" spans="1:14" s="38" customFormat="1" hidden="1" x14ac:dyDescent="0.25">
      <c r="A635" s="454"/>
      <c r="B635" s="13" t="s">
        <v>96</v>
      </c>
      <c r="C635" s="27"/>
      <c r="D635" s="11"/>
      <c r="E635" s="27"/>
      <c r="F635" s="27"/>
      <c r="G635" s="27"/>
      <c r="H635" s="27">
        <v>100</v>
      </c>
      <c r="I635" s="27">
        <v>100</v>
      </c>
      <c r="J635" s="39"/>
      <c r="K635" s="27">
        <v>100</v>
      </c>
      <c r="L635" s="27">
        <v>100</v>
      </c>
      <c r="M635" s="27">
        <v>100</v>
      </c>
      <c r="N635" s="28"/>
    </row>
    <row r="636" spans="1:14" s="38" customFormat="1" ht="19.5" hidden="1" x14ac:dyDescent="0.25">
      <c r="A636" s="14"/>
      <c r="B636" s="15" t="s">
        <v>14</v>
      </c>
      <c r="C636" s="446" t="s">
        <v>15</v>
      </c>
      <c r="D636" s="447"/>
      <c r="E636" s="447"/>
      <c r="F636" s="447"/>
      <c r="G636" s="447"/>
      <c r="H636" s="447"/>
      <c r="I636" s="447"/>
      <c r="J636" s="447"/>
      <c r="K636" s="455"/>
      <c r="L636" s="455"/>
      <c r="M636" s="455"/>
      <c r="N636" s="456"/>
    </row>
    <row r="637" spans="1:14" s="38" customFormat="1" ht="22.5" hidden="1" x14ac:dyDescent="0.25">
      <c r="A637" s="434" t="s">
        <v>256</v>
      </c>
      <c r="B637" s="425" t="s">
        <v>34</v>
      </c>
      <c r="C637" s="461"/>
      <c r="D637" s="4" t="s">
        <v>17</v>
      </c>
      <c r="E637" s="78">
        <f t="shared" ref="E637:I637" si="283">SUM(E638:E640)</f>
        <v>0</v>
      </c>
      <c r="F637" s="78">
        <f t="shared" si="283"/>
        <v>0</v>
      </c>
      <c r="G637" s="78">
        <f t="shared" si="283"/>
        <v>0</v>
      </c>
      <c r="H637" s="78">
        <f t="shared" si="283"/>
        <v>0</v>
      </c>
      <c r="I637" s="78">
        <f t="shared" si="283"/>
        <v>0</v>
      </c>
      <c r="J637" s="431"/>
      <c r="K637" s="78">
        <f t="shared" ref="K637:M637" si="284">SUM(K638:K640)</f>
        <v>0</v>
      </c>
      <c r="L637" s="78">
        <f t="shared" si="284"/>
        <v>0</v>
      </c>
      <c r="M637" s="78">
        <f t="shared" si="284"/>
        <v>0</v>
      </c>
      <c r="N637" s="88">
        <f>E637+H637+I637+K637+L637+M637</f>
        <v>0</v>
      </c>
    </row>
    <row r="638" spans="1:14" s="38" customFormat="1" ht="23.25" hidden="1" x14ac:dyDescent="0.25">
      <c r="A638" s="435"/>
      <c r="B638" s="426"/>
      <c r="C638" s="462"/>
      <c r="D638" s="16" t="s">
        <v>18</v>
      </c>
      <c r="E638" s="234"/>
      <c r="F638" s="234"/>
      <c r="G638" s="234"/>
      <c r="H638" s="235"/>
      <c r="I638" s="235"/>
      <c r="J638" s="432"/>
      <c r="K638" s="236"/>
      <c r="L638" s="236"/>
      <c r="M638" s="236"/>
      <c r="N638" s="273">
        <f t="shared" ref="N638:N640" si="285">E638+H638+I638+K638+L638+M638</f>
        <v>0</v>
      </c>
    </row>
    <row r="639" spans="1:14" s="38" customFormat="1" ht="23.25" hidden="1" x14ac:dyDescent="0.25">
      <c r="A639" s="435"/>
      <c r="B639" s="426"/>
      <c r="C639" s="462"/>
      <c r="D639" s="16" t="s">
        <v>10</v>
      </c>
      <c r="E639" s="234"/>
      <c r="F639" s="234"/>
      <c r="G639" s="234"/>
      <c r="H639" s="235"/>
      <c r="I639" s="235"/>
      <c r="J639" s="432"/>
      <c r="K639" s="236"/>
      <c r="L639" s="236"/>
      <c r="M639" s="236"/>
      <c r="N639" s="273">
        <f t="shared" si="285"/>
        <v>0</v>
      </c>
    </row>
    <row r="640" spans="1:14" s="38" customFormat="1" ht="22.5" hidden="1" x14ac:dyDescent="0.25">
      <c r="A640" s="460"/>
      <c r="B640" s="427"/>
      <c r="C640" s="463"/>
      <c r="D640" s="17" t="s">
        <v>11</v>
      </c>
      <c r="E640" s="238"/>
      <c r="F640" s="238"/>
      <c r="G640" s="238"/>
      <c r="H640" s="239"/>
      <c r="I640" s="239"/>
      <c r="J640" s="433"/>
      <c r="K640" s="236"/>
      <c r="L640" s="236"/>
      <c r="M640" s="236"/>
      <c r="N640" s="88">
        <f t="shared" si="285"/>
        <v>0</v>
      </c>
    </row>
    <row r="641" spans="1:14" s="38" customFormat="1" ht="39.75" hidden="1" thickBot="1" x14ac:dyDescent="0.3">
      <c r="A641" s="89" t="s">
        <v>28</v>
      </c>
      <c r="B641" s="90" t="s">
        <v>30</v>
      </c>
      <c r="C641" s="91"/>
      <c r="D641" s="92"/>
      <c r="E641" s="247"/>
      <c r="F641" s="247"/>
      <c r="G641" s="247"/>
      <c r="H641" s="247"/>
      <c r="I641" s="247"/>
      <c r="J641" s="248"/>
      <c r="K641" s="249"/>
      <c r="L641" s="249"/>
      <c r="M641" s="249"/>
      <c r="N641" s="250"/>
    </row>
    <row r="642" spans="1:14" s="38" customFormat="1" ht="21" hidden="1" thickBot="1" x14ac:dyDescent="0.3">
      <c r="A642" s="451" t="s">
        <v>258</v>
      </c>
      <c r="B642" s="452"/>
      <c r="C642" s="452"/>
      <c r="D642" s="452"/>
      <c r="E642" s="452"/>
      <c r="F642" s="452"/>
      <c r="G642" s="452"/>
      <c r="H642" s="452"/>
      <c r="I642" s="452"/>
      <c r="J642" s="452"/>
      <c r="K642" s="452"/>
      <c r="L642" s="452"/>
      <c r="M642" s="452"/>
      <c r="N642" s="453"/>
    </row>
    <row r="643" spans="1:14" s="38" customFormat="1" ht="136.5" hidden="1" x14ac:dyDescent="0.25">
      <c r="A643" s="444" t="s">
        <v>12</v>
      </c>
      <c r="B643" s="6" t="s">
        <v>259</v>
      </c>
      <c r="C643" s="30"/>
      <c r="D643" s="31"/>
      <c r="E643" s="30">
        <v>25</v>
      </c>
      <c r="F643" s="30"/>
      <c r="G643" s="30"/>
      <c r="H643" s="30">
        <v>30</v>
      </c>
      <c r="I643" s="30">
        <v>40</v>
      </c>
      <c r="J643" s="40"/>
      <c r="K643" s="5">
        <v>50</v>
      </c>
      <c r="L643" s="5">
        <v>60</v>
      </c>
      <c r="M643" s="5">
        <v>70</v>
      </c>
      <c r="N643" s="35"/>
    </row>
    <row r="644" spans="1:14" s="38" customFormat="1" hidden="1" x14ac:dyDescent="0.25">
      <c r="A644" s="449"/>
      <c r="B644" s="7" t="s">
        <v>96</v>
      </c>
      <c r="C644" s="12"/>
      <c r="D644" s="9"/>
      <c r="E644" s="12">
        <v>20</v>
      </c>
      <c r="F644" s="12"/>
      <c r="G644" s="12">
        <v>37.5</v>
      </c>
      <c r="H644" s="12"/>
      <c r="I644" s="12">
        <v>40</v>
      </c>
      <c r="J644" s="43"/>
      <c r="K644" s="8"/>
      <c r="L644" s="8"/>
      <c r="M644" s="8">
        <v>70</v>
      </c>
      <c r="N644" s="10"/>
    </row>
    <row r="645" spans="1:14" s="38" customFormat="1" ht="19.5" hidden="1" x14ac:dyDescent="0.25">
      <c r="A645" s="18"/>
      <c r="B645" s="19" t="s">
        <v>14</v>
      </c>
      <c r="C645" s="450" t="s">
        <v>15</v>
      </c>
      <c r="D645" s="450"/>
      <c r="E645" s="450"/>
      <c r="F645" s="450"/>
      <c r="G645" s="450"/>
      <c r="H645" s="450"/>
      <c r="I645" s="450"/>
      <c r="J645" s="450"/>
      <c r="K645" s="455"/>
      <c r="L645" s="455"/>
      <c r="M645" s="455"/>
      <c r="N645" s="456"/>
    </row>
    <row r="646" spans="1:14" s="38" customFormat="1" ht="22.5" hidden="1" x14ac:dyDescent="0.25">
      <c r="A646" s="435" t="s">
        <v>16</v>
      </c>
      <c r="B646" s="425" t="s">
        <v>34</v>
      </c>
      <c r="C646" s="61"/>
      <c r="D646" s="45" t="s">
        <v>17</v>
      </c>
      <c r="E646" s="78">
        <f t="shared" ref="E646:I646" si="286">SUM(E647:E649)</f>
        <v>0</v>
      </c>
      <c r="F646" s="78">
        <f t="shared" si="286"/>
        <v>0</v>
      </c>
      <c r="G646" s="78">
        <f t="shared" si="286"/>
        <v>0</v>
      </c>
      <c r="H646" s="78">
        <f t="shared" si="286"/>
        <v>0</v>
      </c>
      <c r="I646" s="78">
        <f t="shared" si="286"/>
        <v>0</v>
      </c>
      <c r="J646" s="431"/>
      <c r="K646" s="78">
        <f t="shared" ref="K646:M646" si="287">SUM(K647:K649)</f>
        <v>0</v>
      </c>
      <c r="L646" s="78">
        <f t="shared" si="287"/>
        <v>0</v>
      </c>
      <c r="M646" s="78">
        <f t="shared" si="287"/>
        <v>0</v>
      </c>
      <c r="N646" s="88">
        <f>E646+H646+I646+K646+L646+M646</f>
        <v>0</v>
      </c>
    </row>
    <row r="647" spans="1:14" s="38" customFormat="1" ht="23.25" hidden="1" x14ac:dyDescent="0.25">
      <c r="A647" s="435"/>
      <c r="B647" s="426"/>
      <c r="C647" s="33"/>
      <c r="D647" s="16" t="s">
        <v>18</v>
      </c>
      <c r="E647" s="234"/>
      <c r="F647" s="234"/>
      <c r="G647" s="234"/>
      <c r="H647" s="235"/>
      <c r="I647" s="235"/>
      <c r="J647" s="432"/>
      <c r="K647" s="236"/>
      <c r="L647" s="236"/>
      <c r="M647" s="236"/>
      <c r="N647" s="273">
        <f t="shared" ref="N647:N649" si="288">E647+H647+I647+K647+L647+M647</f>
        <v>0</v>
      </c>
    </row>
    <row r="648" spans="1:14" s="38" customFormat="1" ht="23.25" hidden="1" x14ac:dyDescent="0.25">
      <c r="A648" s="435"/>
      <c r="B648" s="426"/>
      <c r="C648" s="33"/>
      <c r="D648" s="16" t="s">
        <v>10</v>
      </c>
      <c r="E648" s="234"/>
      <c r="F648" s="234"/>
      <c r="G648" s="234"/>
      <c r="H648" s="235"/>
      <c r="I648" s="235"/>
      <c r="J648" s="432"/>
      <c r="K648" s="236"/>
      <c r="L648" s="236"/>
      <c r="M648" s="236"/>
      <c r="N648" s="273">
        <f t="shared" si="288"/>
        <v>0</v>
      </c>
    </row>
    <row r="649" spans="1:14" s="38" customFormat="1" ht="22.5" hidden="1" x14ac:dyDescent="0.25">
      <c r="A649" s="435"/>
      <c r="B649" s="426"/>
      <c r="C649" s="62"/>
      <c r="D649" s="20" t="s">
        <v>11</v>
      </c>
      <c r="E649" s="238"/>
      <c r="F649" s="238"/>
      <c r="G649" s="238"/>
      <c r="H649" s="239"/>
      <c r="I649" s="239"/>
      <c r="J649" s="433"/>
      <c r="K649" s="236"/>
      <c r="L649" s="236"/>
      <c r="M649" s="236"/>
      <c r="N649" s="88">
        <f t="shared" si="288"/>
        <v>0</v>
      </c>
    </row>
    <row r="650" spans="1:14" s="38" customFormat="1" ht="40.5" hidden="1" x14ac:dyDescent="0.25">
      <c r="A650" s="486">
        <v>1</v>
      </c>
      <c r="B650" s="77" t="s">
        <v>52</v>
      </c>
      <c r="C650" s="488"/>
      <c r="D650" s="55" t="s">
        <v>9</v>
      </c>
      <c r="E650" s="251">
        <f>E651+E652+E653</f>
        <v>0</v>
      </c>
      <c r="F650" s="251">
        <f t="shared" ref="F650:I650" si="289">F651+F652+F653</f>
        <v>0</v>
      </c>
      <c r="G650" s="251">
        <f t="shared" si="289"/>
        <v>0</v>
      </c>
      <c r="H650" s="251">
        <f t="shared" si="289"/>
        <v>0</v>
      </c>
      <c r="I650" s="251">
        <f t="shared" si="289"/>
        <v>0</v>
      </c>
      <c r="J650" s="490"/>
      <c r="K650" s="251">
        <f t="shared" ref="K650:N650" si="290">K651+K652+K653</f>
        <v>0</v>
      </c>
      <c r="L650" s="251">
        <f t="shared" si="290"/>
        <v>0</v>
      </c>
      <c r="M650" s="251">
        <f t="shared" si="290"/>
        <v>0</v>
      </c>
      <c r="N650" s="252">
        <f t="shared" si="290"/>
        <v>0</v>
      </c>
    </row>
    <row r="651" spans="1:14" s="38" customFormat="1" hidden="1" x14ac:dyDescent="0.25">
      <c r="A651" s="486"/>
      <c r="B651" s="493" t="str">
        <f>F590</f>
        <v>ЦИФРОВАЯ ЭКОНОМИКА</v>
      </c>
      <c r="C651" s="488"/>
      <c r="D651" s="56" t="s">
        <v>18</v>
      </c>
      <c r="E651" s="253">
        <f>E596+E603+E610+E617+E624+E631+E638+E647</f>
        <v>0</v>
      </c>
      <c r="F651" s="253">
        <f t="shared" ref="F651:M651" si="291">F596+F603+F610+F617+F624+F631+F638+F647</f>
        <v>0</v>
      </c>
      <c r="G651" s="253">
        <f t="shared" si="291"/>
        <v>0</v>
      </c>
      <c r="H651" s="253">
        <f t="shared" si="291"/>
        <v>0</v>
      </c>
      <c r="I651" s="253">
        <f t="shared" si="291"/>
        <v>0</v>
      </c>
      <c r="J651" s="491"/>
      <c r="K651" s="253">
        <f t="shared" si="291"/>
        <v>0</v>
      </c>
      <c r="L651" s="253">
        <f t="shared" si="291"/>
        <v>0</v>
      </c>
      <c r="M651" s="253">
        <f t="shared" si="291"/>
        <v>0</v>
      </c>
      <c r="N651" s="257">
        <f t="shared" ref="N651:N653" si="292">E651+H651+I651+K651+L651+M651</f>
        <v>0</v>
      </c>
    </row>
    <row r="652" spans="1:14" s="38" customFormat="1" hidden="1" x14ac:dyDescent="0.25">
      <c r="A652" s="486"/>
      <c r="B652" s="494"/>
      <c r="C652" s="488"/>
      <c r="D652" s="56" t="s">
        <v>10</v>
      </c>
      <c r="E652" s="253">
        <f t="shared" ref="E652:I652" si="293">E597+E604+E611+E618+E625+E632+E639+E648</f>
        <v>0</v>
      </c>
      <c r="F652" s="253">
        <f t="shared" si="293"/>
        <v>0</v>
      </c>
      <c r="G652" s="253">
        <f t="shared" si="293"/>
        <v>0</v>
      </c>
      <c r="H652" s="253">
        <f t="shared" si="293"/>
        <v>0</v>
      </c>
      <c r="I652" s="253">
        <f t="shared" si="293"/>
        <v>0</v>
      </c>
      <c r="J652" s="491"/>
      <c r="K652" s="253">
        <f t="shared" ref="K652:M652" si="294">K597+K604+K611+K618+K625+K632+K639+K648</f>
        <v>0</v>
      </c>
      <c r="L652" s="253">
        <f t="shared" si="294"/>
        <v>0</v>
      </c>
      <c r="M652" s="253">
        <f t="shared" si="294"/>
        <v>0</v>
      </c>
      <c r="N652" s="257">
        <f t="shared" si="292"/>
        <v>0</v>
      </c>
    </row>
    <row r="653" spans="1:14" s="38" customFormat="1" ht="21" hidden="1" thickBot="1" x14ac:dyDescent="0.3">
      <c r="A653" s="487"/>
      <c r="B653" s="495"/>
      <c r="C653" s="489"/>
      <c r="D653" s="98" t="s">
        <v>11</v>
      </c>
      <c r="E653" s="340">
        <f t="shared" ref="E653:I653" si="295">E598+E605+E612+E619+E626+E633+E640+E649</f>
        <v>0</v>
      </c>
      <c r="F653" s="340">
        <f t="shared" si="295"/>
        <v>0</v>
      </c>
      <c r="G653" s="340">
        <f t="shared" si="295"/>
        <v>0</v>
      </c>
      <c r="H653" s="340">
        <f t="shared" si="295"/>
        <v>0</v>
      </c>
      <c r="I653" s="340">
        <f t="shared" si="295"/>
        <v>0</v>
      </c>
      <c r="J653" s="492"/>
      <c r="K653" s="253">
        <f t="shared" ref="K653:M653" si="296">K598+K605+K612+K619+K626+K633+K640+K649</f>
        <v>0</v>
      </c>
      <c r="L653" s="253">
        <f t="shared" si="296"/>
        <v>0</v>
      </c>
      <c r="M653" s="253">
        <f t="shared" si="296"/>
        <v>0</v>
      </c>
      <c r="N653" s="258">
        <f t="shared" si="292"/>
        <v>0</v>
      </c>
    </row>
    <row r="654" spans="1:14" s="38" customFormat="1" ht="62.25" customHeight="1" thickBot="1" x14ac:dyDescent="0.3">
      <c r="A654" s="73"/>
      <c r="B654" s="74"/>
      <c r="C654" s="74"/>
      <c r="D654" s="74"/>
      <c r="E654" s="104" t="s">
        <v>92</v>
      </c>
      <c r="F654" s="103" t="s">
        <v>62</v>
      </c>
      <c r="G654" s="105"/>
      <c r="H654" s="74"/>
      <c r="I654" s="74"/>
      <c r="J654" s="74"/>
      <c r="K654" s="74"/>
      <c r="L654" s="74"/>
      <c r="M654" s="74"/>
      <c r="N654" s="75"/>
    </row>
    <row r="655" spans="1:14" s="38" customFormat="1" ht="21" thickBot="1" x14ac:dyDescent="0.3">
      <c r="A655" s="496" t="s">
        <v>221</v>
      </c>
      <c r="B655" s="497"/>
      <c r="C655" s="497"/>
      <c r="D655" s="497"/>
      <c r="E655" s="497"/>
      <c r="F655" s="497"/>
      <c r="G655" s="497"/>
      <c r="H655" s="497"/>
      <c r="I655" s="497"/>
      <c r="J655" s="497"/>
      <c r="K655" s="497"/>
      <c r="L655" s="497"/>
      <c r="M655" s="497"/>
      <c r="N655" s="498"/>
    </row>
    <row r="656" spans="1:14" s="38" customFormat="1" ht="78" hidden="1" x14ac:dyDescent="0.25">
      <c r="A656" s="444" t="s">
        <v>12</v>
      </c>
      <c r="B656" s="6" t="s">
        <v>222</v>
      </c>
      <c r="C656" s="83">
        <v>1</v>
      </c>
      <c r="D656" s="84"/>
      <c r="E656" s="83">
        <v>1</v>
      </c>
      <c r="F656" s="83"/>
      <c r="G656" s="83"/>
      <c r="H656" s="83">
        <v>1</v>
      </c>
      <c r="I656" s="83">
        <v>2</v>
      </c>
      <c r="J656" s="85"/>
      <c r="K656" s="86">
        <v>4</v>
      </c>
      <c r="L656" s="86">
        <v>6</v>
      </c>
      <c r="M656" s="86">
        <v>9</v>
      </c>
      <c r="N656" s="87"/>
    </row>
    <row r="657" spans="1:14" s="38" customFormat="1" hidden="1" x14ac:dyDescent="0.25">
      <c r="A657" s="454"/>
      <c r="B657" s="13" t="s">
        <v>96</v>
      </c>
      <c r="C657" s="27"/>
      <c r="D657" s="11"/>
      <c r="E657" s="27"/>
      <c r="F657" s="27"/>
      <c r="G657" s="27"/>
      <c r="H657" s="27"/>
      <c r="I657" s="27"/>
      <c r="J657" s="39"/>
      <c r="K657" s="27"/>
      <c r="L657" s="27"/>
      <c r="M657" s="27"/>
      <c r="N657" s="28"/>
    </row>
    <row r="658" spans="1:14" s="38" customFormat="1" ht="19.5" hidden="1" x14ac:dyDescent="0.25">
      <c r="A658" s="14"/>
      <c r="B658" s="15" t="s">
        <v>14</v>
      </c>
      <c r="C658" s="446" t="s">
        <v>15</v>
      </c>
      <c r="D658" s="447"/>
      <c r="E658" s="447"/>
      <c r="F658" s="447"/>
      <c r="G658" s="447"/>
      <c r="H658" s="447"/>
      <c r="I658" s="447"/>
      <c r="J658" s="447"/>
      <c r="K658" s="455"/>
      <c r="L658" s="455"/>
      <c r="M658" s="455"/>
      <c r="N658" s="456"/>
    </row>
    <row r="659" spans="1:14" s="38" customFormat="1" ht="22.5" hidden="1" x14ac:dyDescent="0.25">
      <c r="A659" s="434" t="s">
        <v>16</v>
      </c>
      <c r="B659" s="425" t="s">
        <v>34</v>
      </c>
      <c r="C659" s="461"/>
      <c r="D659" s="4" t="s">
        <v>17</v>
      </c>
      <c r="E659" s="78">
        <f t="shared" ref="E659:I659" si="297">SUM(E660:E662)</f>
        <v>0</v>
      </c>
      <c r="F659" s="78">
        <f t="shared" si="297"/>
        <v>0</v>
      </c>
      <c r="G659" s="78">
        <f t="shared" si="297"/>
        <v>0</v>
      </c>
      <c r="H659" s="78">
        <f t="shared" si="297"/>
        <v>0</v>
      </c>
      <c r="I659" s="78">
        <f t="shared" si="297"/>
        <v>0</v>
      </c>
      <c r="J659" s="431"/>
      <c r="K659" s="78">
        <f t="shared" ref="K659:M659" si="298">SUM(K660:K662)</f>
        <v>0</v>
      </c>
      <c r="L659" s="78">
        <f t="shared" si="298"/>
        <v>0</v>
      </c>
      <c r="M659" s="78">
        <f t="shared" si="298"/>
        <v>0</v>
      </c>
      <c r="N659" s="88">
        <f>E659+H659+I659+K659+L659+M659</f>
        <v>0</v>
      </c>
    </row>
    <row r="660" spans="1:14" s="38" customFormat="1" ht="23.25" hidden="1" x14ac:dyDescent="0.25">
      <c r="A660" s="435"/>
      <c r="B660" s="426"/>
      <c r="C660" s="462"/>
      <c r="D660" s="16" t="s">
        <v>18</v>
      </c>
      <c r="E660" s="234">
        <v>0</v>
      </c>
      <c r="F660" s="234">
        <v>0</v>
      </c>
      <c r="G660" s="234">
        <v>0</v>
      </c>
      <c r="H660" s="234">
        <v>0</v>
      </c>
      <c r="I660" s="234">
        <v>0</v>
      </c>
      <c r="J660" s="432"/>
      <c r="K660" s="236">
        <v>0</v>
      </c>
      <c r="L660" s="236">
        <v>0</v>
      </c>
      <c r="M660" s="236">
        <v>0</v>
      </c>
      <c r="N660" s="273">
        <f t="shared" ref="N660:N662" si="299">E660+H660+I660+K660+L660+M660</f>
        <v>0</v>
      </c>
    </row>
    <row r="661" spans="1:14" s="38" customFormat="1" ht="23.25" hidden="1" x14ac:dyDescent="0.25">
      <c r="A661" s="435"/>
      <c r="B661" s="426"/>
      <c r="C661" s="462"/>
      <c r="D661" s="16" t="s">
        <v>10</v>
      </c>
      <c r="E661" s="234">
        <v>0</v>
      </c>
      <c r="F661" s="234">
        <v>0</v>
      </c>
      <c r="G661" s="234">
        <v>0</v>
      </c>
      <c r="H661" s="234">
        <v>0</v>
      </c>
      <c r="I661" s="234">
        <v>0</v>
      </c>
      <c r="J661" s="432"/>
      <c r="K661" s="236">
        <v>0</v>
      </c>
      <c r="L661" s="236">
        <v>0</v>
      </c>
      <c r="M661" s="236">
        <v>0</v>
      </c>
      <c r="N661" s="273">
        <f t="shared" si="299"/>
        <v>0</v>
      </c>
    </row>
    <row r="662" spans="1:14" s="38" customFormat="1" ht="22.5" hidden="1" x14ac:dyDescent="0.25">
      <c r="A662" s="460"/>
      <c r="B662" s="427"/>
      <c r="C662" s="463"/>
      <c r="D662" s="17" t="s">
        <v>11</v>
      </c>
      <c r="E662" s="238">
        <v>0</v>
      </c>
      <c r="F662" s="238">
        <v>0</v>
      </c>
      <c r="G662" s="238">
        <v>0</v>
      </c>
      <c r="H662" s="238">
        <v>0</v>
      </c>
      <c r="I662" s="238">
        <v>0</v>
      </c>
      <c r="J662" s="433"/>
      <c r="K662" s="236">
        <v>0</v>
      </c>
      <c r="L662" s="236">
        <v>0</v>
      </c>
      <c r="M662" s="236">
        <v>0</v>
      </c>
      <c r="N662" s="88">
        <f t="shared" si="299"/>
        <v>0</v>
      </c>
    </row>
    <row r="663" spans="1:14" s="38" customFormat="1" ht="58.5" hidden="1" x14ac:dyDescent="0.25">
      <c r="A663" s="449" t="s">
        <v>13</v>
      </c>
      <c r="B663" s="29" t="s">
        <v>223</v>
      </c>
      <c r="C663" s="41">
        <v>0</v>
      </c>
      <c r="D663" s="42"/>
      <c r="E663" s="240">
        <v>19</v>
      </c>
      <c r="F663" s="240"/>
      <c r="G663" s="240"/>
      <c r="H663" s="240">
        <v>19</v>
      </c>
      <c r="I663" s="240">
        <v>32</v>
      </c>
      <c r="J663" s="241"/>
      <c r="K663" s="236">
        <v>32</v>
      </c>
      <c r="L663" s="236">
        <v>45</v>
      </c>
      <c r="M663" s="236">
        <v>45</v>
      </c>
      <c r="N663" s="242"/>
    </row>
    <row r="664" spans="1:14" s="38" customFormat="1" hidden="1" x14ac:dyDescent="0.25">
      <c r="A664" s="454"/>
      <c r="B664" s="13" t="s">
        <v>96</v>
      </c>
      <c r="C664" s="27"/>
      <c r="D664" s="11"/>
      <c r="E664" s="27"/>
      <c r="F664" s="27"/>
      <c r="G664" s="27"/>
      <c r="H664" s="27"/>
      <c r="I664" s="27"/>
      <c r="J664" s="39"/>
      <c r="K664" s="27"/>
      <c r="L664" s="27"/>
      <c r="M664" s="27"/>
      <c r="N664" s="28"/>
    </row>
    <row r="665" spans="1:14" s="38" customFormat="1" ht="19.5" hidden="1" x14ac:dyDescent="0.25">
      <c r="A665" s="14"/>
      <c r="B665" s="15" t="s">
        <v>14</v>
      </c>
      <c r="C665" s="446" t="s">
        <v>15</v>
      </c>
      <c r="D665" s="447"/>
      <c r="E665" s="447"/>
      <c r="F665" s="447"/>
      <c r="G665" s="447"/>
      <c r="H665" s="447"/>
      <c r="I665" s="447"/>
      <c r="J665" s="447"/>
      <c r="K665" s="455"/>
      <c r="L665" s="455"/>
      <c r="M665" s="455"/>
      <c r="N665" s="456"/>
    </row>
    <row r="666" spans="1:14" s="38" customFormat="1" ht="22.5" hidden="1" x14ac:dyDescent="0.25">
      <c r="A666" s="434" t="s">
        <v>29</v>
      </c>
      <c r="B666" s="425" t="s">
        <v>34</v>
      </c>
      <c r="C666" s="461"/>
      <c r="D666" s="4" t="s">
        <v>17</v>
      </c>
      <c r="E666" s="78">
        <f t="shared" ref="E666:I666" si="300">SUM(E667:E669)</f>
        <v>0</v>
      </c>
      <c r="F666" s="78">
        <f t="shared" si="300"/>
        <v>0</v>
      </c>
      <c r="G666" s="78">
        <f t="shared" si="300"/>
        <v>0</v>
      </c>
      <c r="H666" s="78">
        <f t="shared" si="300"/>
        <v>0</v>
      </c>
      <c r="I666" s="78">
        <f t="shared" si="300"/>
        <v>0</v>
      </c>
      <c r="J666" s="431"/>
      <c r="K666" s="78">
        <f t="shared" ref="K666:M666" si="301">SUM(K667:K669)</f>
        <v>0</v>
      </c>
      <c r="L666" s="78">
        <f t="shared" si="301"/>
        <v>0</v>
      </c>
      <c r="M666" s="78">
        <f t="shared" si="301"/>
        <v>0</v>
      </c>
      <c r="N666" s="88">
        <f>E666+H666+I666+K666+L666+M666</f>
        <v>0</v>
      </c>
    </row>
    <row r="667" spans="1:14" s="38" customFormat="1" ht="23.25" hidden="1" x14ac:dyDescent="0.25">
      <c r="A667" s="435"/>
      <c r="B667" s="426"/>
      <c r="C667" s="462"/>
      <c r="D667" s="16" t="s">
        <v>18</v>
      </c>
      <c r="E667" s="234">
        <v>0</v>
      </c>
      <c r="F667" s="234">
        <v>0</v>
      </c>
      <c r="G667" s="234">
        <v>0</v>
      </c>
      <c r="H667" s="234">
        <v>0</v>
      </c>
      <c r="I667" s="234">
        <v>0</v>
      </c>
      <c r="J667" s="432"/>
      <c r="K667" s="236">
        <v>0</v>
      </c>
      <c r="L667" s="236">
        <v>0</v>
      </c>
      <c r="M667" s="236">
        <v>0</v>
      </c>
      <c r="N667" s="273">
        <f t="shared" ref="N667:N669" si="302">E667+H667+I667+K667+L667+M667</f>
        <v>0</v>
      </c>
    </row>
    <row r="668" spans="1:14" s="38" customFormat="1" ht="23.25" hidden="1" x14ac:dyDescent="0.25">
      <c r="A668" s="435"/>
      <c r="B668" s="426"/>
      <c r="C668" s="462"/>
      <c r="D668" s="16" t="s">
        <v>10</v>
      </c>
      <c r="E668" s="234">
        <v>0</v>
      </c>
      <c r="F668" s="234">
        <v>0</v>
      </c>
      <c r="G668" s="234">
        <v>0</v>
      </c>
      <c r="H668" s="234">
        <v>0</v>
      </c>
      <c r="I668" s="234">
        <v>0</v>
      </c>
      <c r="J668" s="432"/>
      <c r="K668" s="236">
        <v>0</v>
      </c>
      <c r="L668" s="236">
        <v>0</v>
      </c>
      <c r="M668" s="236">
        <v>0</v>
      </c>
      <c r="N668" s="273">
        <f t="shared" si="302"/>
        <v>0</v>
      </c>
    </row>
    <row r="669" spans="1:14" s="38" customFormat="1" ht="23.25" hidden="1" thickBot="1" x14ac:dyDescent="0.3">
      <c r="A669" s="435"/>
      <c r="B669" s="427"/>
      <c r="C669" s="462"/>
      <c r="D669" s="20" t="s">
        <v>11</v>
      </c>
      <c r="E669" s="238">
        <v>0</v>
      </c>
      <c r="F669" s="238">
        <v>0</v>
      </c>
      <c r="G669" s="238">
        <v>0</v>
      </c>
      <c r="H669" s="238">
        <v>0</v>
      </c>
      <c r="I669" s="238">
        <v>0</v>
      </c>
      <c r="J669" s="433"/>
      <c r="K669" s="236">
        <v>0</v>
      </c>
      <c r="L669" s="236">
        <v>0</v>
      </c>
      <c r="M669" s="236">
        <v>0</v>
      </c>
      <c r="N669" s="88">
        <f t="shared" si="302"/>
        <v>0</v>
      </c>
    </row>
    <row r="670" spans="1:14" s="38" customFormat="1" ht="39" x14ac:dyDescent="0.25">
      <c r="A670" s="444" t="s">
        <v>78</v>
      </c>
      <c r="B670" s="6" t="s">
        <v>224</v>
      </c>
      <c r="C670" s="83">
        <v>0</v>
      </c>
      <c r="D670" s="84">
        <v>43101</v>
      </c>
      <c r="E670" s="83">
        <v>13</v>
      </c>
      <c r="F670" s="83"/>
      <c r="G670" s="83"/>
      <c r="H670" s="83"/>
      <c r="I670" s="83"/>
      <c r="J670" s="85"/>
      <c r="K670" s="86"/>
      <c r="L670" s="86"/>
      <c r="M670" s="86"/>
      <c r="N670" s="87"/>
    </row>
    <row r="671" spans="1:14" s="38" customFormat="1" x14ac:dyDescent="0.25">
      <c r="A671" s="454"/>
      <c r="B671" s="13" t="s">
        <v>96</v>
      </c>
      <c r="C671" s="27">
        <v>0</v>
      </c>
      <c r="D671" s="409">
        <v>43101</v>
      </c>
      <c r="E671" s="27">
        <v>1</v>
      </c>
      <c r="F671" s="27">
        <v>1</v>
      </c>
      <c r="G671" s="27">
        <v>1</v>
      </c>
      <c r="H671" s="27"/>
      <c r="I671" s="27">
        <v>1</v>
      </c>
      <c r="J671" s="39" t="s">
        <v>226</v>
      </c>
      <c r="K671" s="27"/>
      <c r="L671" s="27">
        <v>1</v>
      </c>
      <c r="M671" s="27"/>
      <c r="N671" s="28"/>
    </row>
    <row r="672" spans="1:14" s="38" customFormat="1" ht="19.5" x14ac:dyDescent="0.25">
      <c r="A672" s="14"/>
      <c r="B672" s="15" t="s">
        <v>14</v>
      </c>
      <c r="C672" s="446" t="s">
        <v>15</v>
      </c>
      <c r="D672" s="447"/>
      <c r="E672" s="447"/>
      <c r="F672" s="447"/>
      <c r="G672" s="447"/>
      <c r="H672" s="447"/>
      <c r="I672" s="447"/>
      <c r="J672" s="447"/>
      <c r="K672" s="455"/>
      <c r="L672" s="455"/>
      <c r="M672" s="455"/>
      <c r="N672" s="456"/>
    </row>
    <row r="673" spans="1:14" s="38" customFormat="1" ht="22.5" x14ac:dyDescent="0.25">
      <c r="A673" s="434" t="s">
        <v>103</v>
      </c>
      <c r="B673" s="425" t="s">
        <v>225</v>
      </c>
      <c r="C673" s="461"/>
      <c r="D673" s="4" t="s">
        <v>17</v>
      </c>
      <c r="E673" s="78">
        <f t="shared" ref="E673:I673" si="303">SUM(E674:E676)</f>
        <v>2.5799999999999996</v>
      </c>
      <c r="F673" s="78">
        <f t="shared" si="303"/>
        <v>2.5799999999999996</v>
      </c>
      <c r="G673" s="78">
        <f t="shared" si="303"/>
        <v>2.5799999999999996</v>
      </c>
      <c r="H673" s="78">
        <f t="shared" si="303"/>
        <v>0</v>
      </c>
      <c r="I673" s="78">
        <f t="shared" si="303"/>
        <v>1.2</v>
      </c>
      <c r="J673" s="431" t="s">
        <v>227</v>
      </c>
      <c r="K673" s="78">
        <f t="shared" ref="K673:M673" si="304">SUM(K674:K676)</f>
        <v>0</v>
      </c>
      <c r="L673" s="78">
        <f t="shared" si="304"/>
        <v>2.5</v>
      </c>
      <c r="M673" s="78">
        <f t="shared" si="304"/>
        <v>0</v>
      </c>
      <c r="N673" s="88">
        <f>E673+H673+I673+K673+L673+M673</f>
        <v>6.2799999999999994</v>
      </c>
    </row>
    <row r="674" spans="1:14" s="38" customFormat="1" ht="23.25" x14ac:dyDescent="0.25">
      <c r="A674" s="435"/>
      <c r="B674" s="426"/>
      <c r="C674" s="462"/>
      <c r="D674" s="16" t="s">
        <v>18</v>
      </c>
      <c r="E674" s="234">
        <v>2.38</v>
      </c>
      <c r="F674" s="234">
        <v>2.38</v>
      </c>
      <c r="G674" s="234">
        <v>2.38</v>
      </c>
      <c r="H674" s="235"/>
      <c r="I674" s="235">
        <v>1.1399999999999999</v>
      </c>
      <c r="J674" s="432"/>
      <c r="K674" s="236">
        <v>0</v>
      </c>
      <c r="L674" s="236">
        <v>2.38</v>
      </c>
      <c r="M674" s="236">
        <v>0</v>
      </c>
      <c r="N674" s="273">
        <f t="shared" ref="N674:N676" si="305">E674+H674+I674+K674+L674+M674</f>
        <v>5.8999999999999995</v>
      </c>
    </row>
    <row r="675" spans="1:14" s="38" customFormat="1" ht="23.25" x14ac:dyDescent="0.25">
      <c r="A675" s="435"/>
      <c r="B675" s="426"/>
      <c r="C675" s="462"/>
      <c r="D675" s="16" t="s">
        <v>10</v>
      </c>
      <c r="E675" s="234">
        <v>0.19</v>
      </c>
      <c r="F675" s="234">
        <v>0.19</v>
      </c>
      <c r="G675" s="234">
        <v>0.19</v>
      </c>
      <c r="H675" s="235"/>
      <c r="I675" s="235">
        <v>0</v>
      </c>
      <c r="J675" s="432"/>
      <c r="K675" s="236">
        <v>0</v>
      </c>
      <c r="L675" s="236">
        <v>0</v>
      </c>
      <c r="M675" s="236">
        <v>0</v>
      </c>
      <c r="N675" s="273">
        <f t="shared" si="305"/>
        <v>0.19</v>
      </c>
    </row>
    <row r="676" spans="1:14" s="38" customFormat="1" ht="217.9" customHeight="1" x14ac:dyDescent="0.25">
      <c r="A676" s="460"/>
      <c r="B676" s="427"/>
      <c r="C676" s="463"/>
      <c r="D676" s="17" t="s">
        <v>11</v>
      </c>
      <c r="E676" s="238">
        <v>0.01</v>
      </c>
      <c r="F676" s="238">
        <v>0.01</v>
      </c>
      <c r="G676" s="238">
        <v>0.01</v>
      </c>
      <c r="H676" s="239"/>
      <c r="I676" s="239">
        <v>0.06</v>
      </c>
      <c r="J676" s="433"/>
      <c r="K676" s="236">
        <v>0</v>
      </c>
      <c r="L676" s="236">
        <v>0.12</v>
      </c>
      <c r="M676" s="236">
        <v>0</v>
      </c>
      <c r="N676" s="88">
        <f t="shared" si="305"/>
        <v>0.19</v>
      </c>
    </row>
    <row r="677" spans="1:14" s="38" customFormat="1" ht="39.75" hidden="1" thickBot="1" x14ac:dyDescent="0.3">
      <c r="A677" s="89" t="s">
        <v>28</v>
      </c>
      <c r="B677" s="90" t="s">
        <v>30</v>
      </c>
      <c r="C677" s="91"/>
      <c r="D677" s="92"/>
      <c r="E677" s="247"/>
      <c r="F677" s="247"/>
      <c r="G677" s="247"/>
      <c r="H677" s="247"/>
      <c r="I677" s="247"/>
      <c r="J677" s="248"/>
      <c r="K677" s="249"/>
      <c r="L677" s="249"/>
      <c r="M677" s="249"/>
      <c r="N677" s="250"/>
    </row>
    <row r="678" spans="1:14" s="38" customFormat="1" ht="21" hidden="1" thickBot="1" x14ac:dyDescent="0.3">
      <c r="A678" s="451" t="s">
        <v>33</v>
      </c>
      <c r="B678" s="452"/>
      <c r="C678" s="452"/>
      <c r="D678" s="452"/>
      <c r="E678" s="452"/>
      <c r="F678" s="452"/>
      <c r="G678" s="452"/>
      <c r="H678" s="452"/>
      <c r="I678" s="452"/>
      <c r="J678" s="452"/>
      <c r="K678" s="452"/>
      <c r="L678" s="452"/>
      <c r="M678" s="452"/>
      <c r="N678" s="453"/>
    </row>
    <row r="679" spans="1:14" s="38" customFormat="1" ht="39" hidden="1" x14ac:dyDescent="0.25">
      <c r="A679" s="444" t="s">
        <v>12</v>
      </c>
      <c r="B679" s="6" t="s">
        <v>24</v>
      </c>
      <c r="C679" s="30"/>
      <c r="D679" s="31"/>
      <c r="E679" s="30"/>
      <c r="F679" s="30"/>
      <c r="G679" s="30"/>
      <c r="H679" s="30"/>
      <c r="I679" s="30"/>
      <c r="J679" s="40"/>
      <c r="K679" s="5"/>
      <c r="L679" s="5"/>
      <c r="M679" s="5"/>
      <c r="N679" s="35"/>
    </row>
    <row r="680" spans="1:14" s="38" customFormat="1" hidden="1" x14ac:dyDescent="0.25">
      <c r="A680" s="449"/>
      <c r="B680" s="7" t="s">
        <v>96</v>
      </c>
      <c r="C680" s="12"/>
      <c r="D680" s="9"/>
      <c r="E680" s="12"/>
      <c r="F680" s="12"/>
      <c r="G680" s="12"/>
      <c r="H680" s="12"/>
      <c r="I680" s="12"/>
      <c r="J680" s="43"/>
      <c r="K680" s="8"/>
      <c r="L680" s="8"/>
      <c r="M680" s="8"/>
      <c r="N680" s="10"/>
    </row>
    <row r="681" spans="1:14" s="38" customFormat="1" ht="19.5" hidden="1" x14ac:dyDescent="0.25">
      <c r="A681" s="18"/>
      <c r="B681" s="19" t="s">
        <v>14</v>
      </c>
      <c r="C681" s="450" t="s">
        <v>15</v>
      </c>
      <c r="D681" s="450"/>
      <c r="E681" s="450"/>
      <c r="F681" s="450"/>
      <c r="G681" s="450"/>
      <c r="H681" s="450"/>
      <c r="I681" s="450"/>
      <c r="J681" s="450"/>
      <c r="K681" s="455"/>
      <c r="L681" s="455"/>
      <c r="M681" s="455"/>
      <c r="N681" s="456"/>
    </row>
    <row r="682" spans="1:14" s="38" customFormat="1" ht="22.5" hidden="1" x14ac:dyDescent="0.25">
      <c r="A682" s="435" t="s">
        <v>16</v>
      </c>
      <c r="B682" s="425" t="s">
        <v>34</v>
      </c>
      <c r="C682" s="61"/>
      <c r="D682" s="45" t="s">
        <v>17</v>
      </c>
      <c r="E682" s="78">
        <f t="shared" ref="E682:I682" si="306">SUM(E683:E685)</f>
        <v>0</v>
      </c>
      <c r="F682" s="78">
        <f t="shared" si="306"/>
        <v>0</v>
      </c>
      <c r="G682" s="78">
        <f t="shared" si="306"/>
        <v>0</v>
      </c>
      <c r="H682" s="78">
        <f t="shared" si="306"/>
        <v>0</v>
      </c>
      <c r="I682" s="78">
        <f t="shared" si="306"/>
        <v>0</v>
      </c>
      <c r="J682" s="431"/>
      <c r="K682" s="78">
        <f t="shared" ref="K682:M682" si="307">SUM(K683:K685)</f>
        <v>0</v>
      </c>
      <c r="L682" s="78">
        <f t="shared" si="307"/>
        <v>0</v>
      </c>
      <c r="M682" s="78">
        <f t="shared" si="307"/>
        <v>0</v>
      </c>
      <c r="N682" s="88">
        <f>E682+H682+I682+K682+L682+M682</f>
        <v>0</v>
      </c>
    </row>
    <row r="683" spans="1:14" s="38" customFormat="1" ht="23.25" hidden="1" x14ac:dyDescent="0.25">
      <c r="A683" s="435"/>
      <c r="B683" s="426"/>
      <c r="C683" s="33"/>
      <c r="D683" s="16" t="s">
        <v>18</v>
      </c>
      <c r="E683" s="234"/>
      <c r="F683" s="234"/>
      <c r="G683" s="234"/>
      <c r="H683" s="235"/>
      <c r="I683" s="235"/>
      <c r="J683" s="432"/>
      <c r="K683" s="236"/>
      <c r="L683" s="236"/>
      <c r="M683" s="236"/>
      <c r="N683" s="273">
        <f t="shared" ref="N683:N685" si="308">E683+H683+I683+K683+L683+M683</f>
        <v>0</v>
      </c>
    </row>
    <row r="684" spans="1:14" s="38" customFormat="1" ht="23.25" hidden="1" x14ac:dyDescent="0.25">
      <c r="A684" s="435"/>
      <c r="B684" s="426"/>
      <c r="C684" s="33"/>
      <c r="D684" s="16" t="s">
        <v>10</v>
      </c>
      <c r="E684" s="234"/>
      <c r="F684" s="234"/>
      <c r="G684" s="234"/>
      <c r="H684" s="235"/>
      <c r="I684" s="235"/>
      <c r="J684" s="432"/>
      <c r="K684" s="236"/>
      <c r="L684" s="236"/>
      <c r="M684" s="236"/>
      <c r="N684" s="273">
        <f t="shared" si="308"/>
        <v>0</v>
      </c>
    </row>
    <row r="685" spans="1:14" s="38" customFormat="1" ht="22.5" hidden="1" x14ac:dyDescent="0.25">
      <c r="A685" s="435"/>
      <c r="B685" s="426"/>
      <c r="C685" s="62"/>
      <c r="D685" s="20" t="s">
        <v>11</v>
      </c>
      <c r="E685" s="238"/>
      <c r="F685" s="238"/>
      <c r="G685" s="238"/>
      <c r="H685" s="239"/>
      <c r="I685" s="239"/>
      <c r="J685" s="433"/>
      <c r="K685" s="236"/>
      <c r="L685" s="236"/>
      <c r="M685" s="236"/>
      <c r="N685" s="88">
        <f t="shared" si="308"/>
        <v>0</v>
      </c>
    </row>
    <row r="686" spans="1:14" s="38" customFormat="1" ht="40.5" x14ac:dyDescent="0.25">
      <c r="A686" s="486">
        <v>1</v>
      </c>
      <c r="B686" s="77" t="s">
        <v>52</v>
      </c>
      <c r="C686" s="488"/>
      <c r="D686" s="55" t="s">
        <v>9</v>
      </c>
      <c r="E686" s="251">
        <f>E687+E688+E689</f>
        <v>2.5799999999999996</v>
      </c>
      <c r="F686" s="251">
        <f t="shared" ref="F686:I686" si="309">F687+F688+F689</f>
        <v>2.5799999999999996</v>
      </c>
      <c r="G686" s="251">
        <f t="shared" si="309"/>
        <v>2.5799999999999996</v>
      </c>
      <c r="H686" s="251">
        <f t="shared" si="309"/>
        <v>0</v>
      </c>
      <c r="I686" s="251">
        <f t="shared" si="309"/>
        <v>1.2</v>
      </c>
      <c r="J686" s="490"/>
      <c r="K686" s="251">
        <f t="shared" ref="K686:N686" si="310">K687+K688+K689</f>
        <v>0</v>
      </c>
      <c r="L686" s="251">
        <f t="shared" si="310"/>
        <v>2.5</v>
      </c>
      <c r="M686" s="251">
        <f t="shared" si="310"/>
        <v>0</v>
      </c>
      <c r="N686" s="252">
        <f t="shared" si="310"/>
        <v>6.28</v>
      </c>
    </row>
    <row r="687" spans="1:14" s="38" customFormat="1" x14ac:dyDescent="0.25">
      <c r="A687" s="486"/>
      <c r="B687" s="493" t="str">
        <f>F654</f>
        <v>КУЛЬТУРА</v>
      </c>
      <c r="C687" s="488"/>
      <c r="D687" s="56" t="s">
        <v>18</v>
      </c>
      <c r="E687" s="253">
        <f>E660+E667+E674</f>
        <v>2.38</v>
      </c>
      <c r="F687" s="253">
        <f t="shared" ref="F687:I687" si="311">F660+F667+F674</f>
        <v>2.38</v>
      </c>
      <c r="G687" s="253">
        <f t="shared" si="311"/>
        <v>2.38</v>
      </c>
      <c r="H687" s="253">
        <f t="shared" si="311"/>
        <v>0</v>
      </c>
      <c r="I687" s="253">
        <f t="shared" si="311"/>
        <v>1.1399999999999999</v>
      </c>
      <c r="J687" s="491"/>
      <c r="K687" s="253">
        <f t="shared" ref="K687:M687" si="312">K660+K667+K674</f>
        <v>0</v>
      </c>
      <c r="L687" s="253">
        <f t="shared" si="312"/>
        <v>2.38</v>
      </c>
      <c r="M687" s="253">
        <f t="shared" si="312"/>
        <v>0</v>
      </c>
      <c r="N687" s="257">
        <f t="shared" ref="N687:N689" si="313">E687+H687+I687+K687+L687+M687</f>
        <v>5.8999999999999995</v>
      </c>
    </row>
    <row r="688" spans="1:14" s="38" customFormat="1" x14ac:dyDescent="0.25">
      <c r="A688" s="486"/>
      <c r="B688" s="494"/>
      <c r="C688" s="488"/>
      <c r="D688" s="56" t="s">
        <v>10</v>
      </c>
      <c r="E688" s="253">
        <f t="shared" ref="E688:I688" si="314">E661+E668+E675</f>
        <v>0.19</v>
      </c>
      <c r="F688" s="253">
        <f t="shared" si="314"/>
        <v>0.19</v>
      </c>
      <c r="G688" s="253">
        <f t="shared" si="314"/>
        <v>0.19</v>
      </c>
      <c r="H688" s="253">
        <f t="shared" si="314"/>
        <v>0</v>
      </c>
      <c r="I688" s="253">
        <f t="shared" si="314"/>
        <v>0</v>
      </c>
      <c r="J688" s="491"/>
      <c r="K688" s="253">
        <f t="shared" ref="K688:M688" si="315">K661+K668+K675</f>
        <v>0</v>
      </c>
      <c r="L688" s="253">
        <f t="shared" si="315"/>
        <v>0</v>
      </c>
      <c r="M688" s="253">
        <f t="shared" si="315"/>
        <v>0</v>
      </c>
      <c r="N688" s="257">
        <f t="shared" si="313"/>
        <v>0.19</v>
      </c>
    </row>
    <row r="689" spans="1:14" s="38" customFormat="1" ht="21" thickBot="1" x14ac:dyDescent="0.3">
      <c r="A689" s="487"/>
      <c r="B689" s="495"/>
      <c r="C689" s="489"/>
      <c r="D689" s="98" t="s">
        <v>11</v>
      </c>
      <c r="E689" s="340">
        <f t="shared" ref="E689:I689" si="316">E662+E669+E676</f>
        <v>0.01</v>
      </c>
      <c r="F689" s="340">
        <f t="shared" si="316"/>
        <v>0.01</v>
      </c>
      <c r="G689" s="340">
        <f t="shared" si="316"/>
        <v>0.01</v>
      </c>
      <c r="H689" s="340">
        <f t="shared" si="316"/>
        <v>0</v>
      </c>
      <c r="I689" s="340">
        <f t="shared" si="316"/>
        <v>0.06</v>
      </c>
      <c r="J689" s="492"/>
      <c r="K689" s="340">
        <f t="shared" ref="K689:M689" si="317">K662+K669+K676</f>
        <v>0</v>
      </c>
      <c r="L689" s="340">
        <f t="shared" si="317"/>
        <v>0.12</v>
      </c>
      <c r="M689" s="340">
        <f t="shared" si="317"/>
        <v>0</v>
      </c>
      <c r="N689" s="258">
        <f t="shared" si="313"/>
        <v>0.19</v>
      </c>
    </row>
    <row r="690" spans="1:14" s="38" customFormat="1" ht="48.75" customHeight="1" thickBot="1" x14ac:dyDescent="0.3">
      <c r="A690" s="73"/>
      <c r="B690" s="74"/>
      <c r="C690" s="74"/>
      <c r="D690" s="74"/>
      <c r="E690" s="104" t="s">
        <v>93</v>
      </c>
      <c r="F690" s="103" t="s">
        <v>63</v>
      </c>
      <c r="G690" s="105"/>
      <c r="H690" s="74"/>
      <c r="I690" s="74"/>
      <c r="J690" s="74"/>
      <c r="K690" s="74"/>
      <c r="L690" s="74"/>
      <c r="M690" s="74"/>
      <c r="N690" s="75"/>
    </row>
    <row r="691" spans="1:14" s="38" customFormat="1" ht="21" thickBot="1" x14ac:dyDescent="0.3">
      <c r="A691" s="496" t="s">
        <v>260</v>
      </c>
      <c r="B691" s="497"/>
      <c r="C691" s="497"/>
      <c r="D691" s="497"/>
      <c r="E691" s="497"/>
      <c r="F691" s="497"/>
      <c r="G691" s="497"/>
      <c r="H691" s="497"/>
      <c r="I691" s="497"/>
      <c r="J691" s="497"/>
      <c r="K691" s="497"/>
      <c r="L691" s="497"/>
      <c r="M691" s="497"/>
      <c r="N691" s="498"/>
    </row>
    <row r="692" spans="1:14" s="38" customFormat="1" ht="78" x14ac:dyDescent="0.25">
      <c r="A692" s="444" t="s">
        <v>12</v>
      </c>
      <c r="B692" s="6" t="s">
        <v>261</v>
      </c>
      <c r="C692" s="83">
        <v>0</v>
      </c>
      <c r="D692" s="84" t="s">
        <v>262</v>
      </c>
      <c r="E692" s="83">
        <v>10</v>
      </c>
      <c r="F692" s="83">
        <v>0</v>
      </c>
      <c r="G692" s="83"/>
      <c r="H692" s="83">
        <v>10</v>
      </c>
      <c r="I692" s="83">
        <v>10</v>
      </c>
      <c r="J692" s="85"/>
      <c r="K692" s="86">
        <v>10</v>
      </c>
      <c r="L692" s="86">
        <v>10</v>
      </c>
      <c r="M692" s="86">
        <v>10</v>
      </c>
      <c r="N692" s="87"/>
    </row>
    <row r="693" spans="1:14" s="38" customFormat="1" x14ac:dyDescent="0.25">
      <c r="A693" s="454"/>
      <c r="B693" s="13" t="s">
        <v>96</v>
      </c>
      <c r="C693" s="27"/>
      <c r="D693" s="11"/>
      <c r="E693" s="27">
        <v>10</v>
      </c>
      <c r="F693" s="27"/>
      <c r="G693" s="27"/>
      <c r="H693" s="27">
        <v>10</v>
      </c>
      <c r="I693" s="27">
        <v>10</v>
      </c>
      <c r="J693" s="39"/>
      <c r="K693" s="27">
        <v>10</v>
      </c>
      <c r="L693" s="27">
        <v>10</v>
      </c>
      <c r="M693" s="27">
        <v>10</v>
      </c>
      <c r="N693" s="28"/>
    </row>
    <row r="694" spans="1:14" s="38" customFormat="1" ht="19.5" x14ac:dyDescent="0.25">
      <c r="A694" s="14"/>
      <c r="B694" s="15" t="s">
        <v>14</v>
      </c>
      <c r="C694" s="446" t="s">
        <v>15</v>
      </c>
      <c r="D694" s="447"/>
      <c r="E694" s="447"/>
      <c r="F694" s="447"/>
      <c r="G694" s="447"/>
      <c r="H694" s="447"/>
      <c r="I694" s="447"/>
      <c r="J694" s="447"/>
      <c r="K694" s="455"/>
      <c r="L694" s="455"/>
      <c r="M694" s="455"/>
      <c r="N694" s="456"/>
    </row>
    <row r="695" spans="1:14" s="38" customFormat="1" ht="22.5" x14ac:dyDescent="0.25">
      <c r="A695" s="434" t="s">
        <v>16</v>
      </c>
      <c r="B695" s="425" t="s">
        <v>34</v>
      </c>
      <c r="C695" s="461"/>
      <c r="D695" s="4" t="s">
        <v>17</v>
      </c>
      <c r="E695" s="78">
        <f t="shared" ref="E695:I695" si="318">SUM(E696:E698)</f>
        <v>0</v>
      </c>
      <c r="F695" s="78">
        <f t="shared" si="318"/>
        <v>0</v>
      </c>
      <c r="G695" s="78">
        <f t="shared" si="318"/>
        <v>0</v>
      </c>
      <c r="H695" s="78">
        <f t="shared" si="318"/>
        <v>0</v>
      </c>
      <c r="I695" s="78">
        <f t="shared" si="318"/>
        <v>0</v>
      </c>
      <c r="J695" s="431"/>
      <c r="K695" s="78">
        <f t="shared" ref="K695:M695" si="319">SUM(K696:K698)</f>
        <v>0</v>
      </c>
      <c r="L695" s="78">
        <f t="shared" si="319"/>
        <v>0</v>
      </c>
      <c r="M695" s="78">
        <f t="shared" si="319"/>
        <v>0</v>
      </c>
      <c r="N695" s="88">
        <f>E695+H695+I695+K695+L695+M695</f>
        <v>0</v>
      </c>
    </row>
    <row r="696" spans="1:14" s="38" customFormat="1" ht="23.25" x14ac:dyDescent="0.25">
      <c r="A696" s="435"/>
      <c r="B696" s="426"/>
      <c r="C696" s="462"/>
      <c r="D696" s="16" t="s">
        <v>18</v>
      </c>
      <c r="E696" s="234"/>
      <c r="F696" s="234"/>
      <c r="G696" s="234"/>
      <c r="H696" s="235"/>
      <c r="I696" s="235"/>
      <c r="J696" s="432"/>
      <c r="K696" s="236"/>
      <c r="L696" s="236"/>
      <c r="M696" s="236"/>
      <c r="N696" s="273">
        <f t="shared" ref="N696:N698" si="320">E696+H696+I696+K696+L696+M696</f>
        <v>0</v>
      </c>
    </row>
    <row r="697" spans="1:14" s="38" customFormat="1" ht="23.25" x14ac:dyDescent="0.25">
      <c r="A697" s="435"/>
      <c r="B697" s="426"/>
      <c r="C697" s="462"/>
      <c r="D697" s="16" t="s">
        <v>10</v>
      </c>
      <c r="E697" s="234"/>
      <c r="F697" s="234"/>
      <c r="G697" s="234"/>
      <c r="H697" s="235"/>
      <c r="I697" s="235"/>
      <c r="J697" s="432"/>
      <c r="K697" s="236"/>
      <c r="L697" s="236"/>
      <c r="M697" s="236"/>
      <c r="N697" s="273">
        <f t="shared" si="320"/>
        <v>0</v>
      </c>
    </row>
    <row r="698" spans="1:14" s="38" customFormat="1" ht="23.25" thickBot="1" x14ac:dyDescent="0.3">
      <c r="A698" s="460"/>
      <c r="B698" s="427"/>
      <c r="C698" s="463"/>
      <c r="D698" s="17" t="s">
        <v>11</v>
      </c>
      <c r="E698" s="238"/>
      <c r="F698" s="238"/>
      <c r="G698" s="238"/>
      <c r="H698" s="239"/>
      <c r="I698" s="239"/>
      <c r="J698" s="433"/>
      <c r="K698" s="236"/>
      <c r="L698" s="236"/>
      <c r="M698" s="236"/>
      <c r="N698" s="88">
        <f t="shared" si="320"/>
        <v>0</v>
      </c>
    </row>
    <row r="699" spans="1:14" s="38" customFormat="1" ht="21" thickBot="1" x14ac:dyDescent="0.3">
      <c r="A699" s="451" t="s">
        <v>263</v>
      </c>
      <c r="B699" s="452"/>
      <c r="C699" s="452"/>
      <c r="D699" s="452"/>
      <c r="E699" s="452"/>
      <c r="F699" s="452"/>
      <c r="G699" s="452"/>
      <c r="H699" s="452"/>
      <c r="I699" s="452"/>
      <c r="J699" s="452"/>
      <c r="K699" s="452"/>
      <c r="L699" s="452"/>
      <c r="M699" s="452"/>
      <c r="N699" s="453"/>
    </row>
    <row r="700" spans="1:14" s="38" customFormat="1" ht="39" x14ac:dyDescent="0.25">
      <c r="A700" s="449" t="s">
        <v>12</v>
      </c>
      <c r="B700" s="29" t="s">
        <v>264</v>
      </c>
      <c r="C700" s="41"/>
      <c r="D700" s="42"/>
      <c r="E700" s="240"/>
      <c r="F700" s="240"/>
      <c r="G700" s="240"/>
      <c r="H700" s="240">
        <v>294</v>
      </c>
      <c r="I700" s="240">
        <v>310</v>
      </c>
      <c r="J700" s="241"/>
      <c r="K700" s="236">
        <v>332</v>
      </c>
      <c r="L700" s="236">
        <v>419</v>
      </c>
      <c r="M700" s="236">
        <v>484</v>
      </c>
      <c r="N700" s="242"/>
    </row>
    <row r="701" spans="1:14" s="38" customFormat="1" x14ac:dyDescent="0.25">
      <c r="A701" s="454"/>
      <c r="B701" s="13" t="s">
        <v>96</v>
      </c>
      <c r="C701" s="27"/>
      <c r="D701" s="11"/>
      <c r="E701" s="27"/>
      <c r="F701" s="27"/>
      <c r="G701" s="27"/>
      <c r="H701" s="27"/>
      <c r="I701" s="27"/>
      <c r="J701" s="39"/>
      <c r="K701" s="27"/>
      <c r="L701" s="27"/>
      <c r="M701" s="27"/>
      <c r="N701" s="28"/>
    </row>
    <row r="702" spans="1:14" s="38" customFormat="1" ht="19.5" x14ac:dyDescent="0.25">
      <c r="A702" s="14"/>
      <c r="B702" s="15" t="s">
        <v>14</v>
      </c>
      <c r="C702" s="446" t="s">
        <v>15</v>
      </c>
      <c r="D702" s="447"/>
      <c r="E702" s="447"/>
      <c r="F702" s="447"/>
      <c r="G702" s="447"/>
      <c r="H702" s="447"/>
      <c r="I702" s="447"/>
      <c r="J702" s="447"/>
      <c r="K702" s="455"/>
      <c r="L702" s="455"/>
      <c r="M702" s="455"/>
      <c r="N702" s="456"/>
    </row>
    <row r="703" spans="1:14" s="38" customFormat="1" ht="22.5" x14ac:dyDescent="0.25">
      <c r="A703" s="434" t="s">
        <v>16</v>
      </c>
      <c r="B703" s="425" t="s">
        <v>34</v>
      </c>
      <c r="C703" s="461"/>
      <c r="D703" s="4" t="s">
        <v>17</v>
      </c>
      <c r="E703" s="78">
        <f t="shared" ref="E703:I703" si="321">SUM(E704:E706)</f>
        <v>0</v>
      </c>
      <c r="F703" s="78">
        <f t="shared" si="321"/>
        <v>0</v>
      </c>
      <c r="G703" s="78">
        <f t="shared" si="321"/>
        <v>0</v>
      </c>
      <c r="H703" s="78">
        <f t="shared" si="321"/>
        <v>0</v>
      </c>
      <c r="I703" s="78">
        <f t="shared" si="321"/>
        <v>0</v>
      </c>
      <c r="J703" s="431"/>
      <c r="K703" s="78">
        <f t="shared" ref="K703:M703" si="322">SUM(K704:K706)</f>
        <v>0</v>
      </c>
      <c r="L703" s="78">
        <f t="shared" si="322"/>
        <v>0</v>
      </c>
      <c r="M703" s="78">
        <f t="shared" si="322"/>
        <v>0</v>
      </c>
      <c r="N703" s="88">
        <f>E703+H703+I703+K703+L703+M703</f>
        <v>0</v>
      </c>
    </row>
    <row r="704" spans="1:14" s="38" customFormat="1" ht="23.25" x14ac:dyDescent="0.25">
      <c r="A704" s="435"/>
      <c r="B704" s="426"/>
      <c r="C704" s="462"/>
      <c r="D704" s="16" t="s">
        <v>18</v>
      </c>
      <c r="E704" s="234"/>
      <c r="F704" s="234"/>
      <c r="G704" s="234"/>
      <c r="H704" s="235"/>
      <c r="I704" s="235"/>
      <c r="J704" s="432"/>
      <c r="K704" s="236"/>
      <c r="L704" s="236"/>
      <c r="M704" s="236"/>
      <c r="N704" s="273">
        <f t="shared" ref="N704:N706" si="323">E704+H704+I704+K704+L704+M704</f>
        <v>0</v>
      </c>
    </row>
    <row r="705" spans="1:14" s="38" customFormat="1" ht="23.25" x14ac:dyDescent="0.25">
      <c r="A705" s="435"/>
      <c r="B705" s="426"/>
      <c r="C705" s="462"/>
      <c r="D705" s="16" t="s">
        <v>10</v>
      </c>
      <c r="E705" s="234"/>
      <c r="F705" s="234"/>
      <c r="G705" s="234"/>
      <c r="H705" s="235"/>
      <c r="I705" s="235"/>
      <c r="J705" s="432"/>
      <c r="K705" s="236"/>
      <c r="L705" s="236"/>
      <c r="M705" s="236"/>
      <c r="N705" s="273">
        <f t="shared" si="323"/>
        <v>0</v>
      </c>
    </row>
    <row r="706" spans="1:14" s="38" customFormat="1" ht="22.5" x14ac:dyDescent="0.25">
      <c r="A706" s="460"/>
      <c r="B706" s="427"/>
      <c r="C706" s="463"/>
      <c r="D706" s="17" t="s">
        <v>11</v>
      </c>
      <c r="E706" s="238"/>
      <c r="F706" s="238"/>
      <c r="G706" s="238"/>
      <c r="H706" s="239"/>
      <c r="I706" s="239"/>
      <c r="J706" s="433"/>
      <c r="K706" s="236"/>
      <c r="L706" s="236"/>
      <c r="M706" s="236"/>
      <c r="N706" s="88">
        <f t="shared" si="323"/>
        <v>0</v>
      </c>
    </row>
    <row r="707" spans="1:14" s="38" customFormat="1" ht="97.5" x14ac:dyDescent="0.25">
      <c r="A707" s="449" t="s">
        <v>13</v>
      </c>
      <c r="B707" s="29" t="s">
        <v>270</v>
      </c>
      <c r="C707" s="41"/>
      <c r="D707" s="42"/>
      <c r="E707" s="240">
        <v>3</v>
      </c>
      <c r="F707" s="240"/>
      <c r="G707" s="240">
        <v>3</v>
      </c>
      <c r="H707" s="240">
        <v>3</v>
      </c>
      <c r="I707" s="240">
        <v>3</v>
      </c>
      <c r="J707" s="241"/>
      <c r="K707" s="236">
        <v>3</v>
      </c>
      <c r="L707" s="236">
        <v>3</v>
      </c>
      <c r="M707" s="236">
        <v>3</v>
      </c>
      <c r="N707" s="242"/>
    </row>
    <row r="708" spans="1:14" s="38" customFormat="1" x14ac:dyDescent="0.25">
      <c r="A708" s="454"/>
      <c r="B708" s="13" t="s">
        <v>96</v>
      </c>
      <c r="C708" s="27"/>
      <c r="D708" s="11"/>
      <c r="E708" s="27">
        <v>3</v>
      </c>
      <c r="F708" s="27"/>
      <c r="G708" s="27">
        <v>3</v>
      </c>
      <c r="H708" s="27">
        <v>3</v>
      </c>
      <c r="I708" s="27">
        <v>3</v>
      </c>
      <c r="J708" s="39"/>
      <c r="K708" s="27">
        <v>3</v>
      </c>
      <c r="L708" s="27">
        <v>3</v>
      </c>
      <c r="M708" s="27">
        <v>3</v>
      </c>
      <c r="N708" s="28"/>
    </row>
    <row r="709" spans="1:14" s="38" customFormat="1" ht="19.5" x14ac:dyDescent="0.25">
      <c r="A709" s="14"/>
      <c r="B709" s="15" t="s">
        <v>14</v>
      </c>
      <c r="C709" s="446" t="s">
        <v>15</v>
      </c>
      <c r="D709" s="447"/>
      <c r="E709" s="447"/>
      <c r="F709" s="447"/>
      <c r="G709" s="447"/>
      <c r="H709" s="447"/>
      <c r="I709" s="447"/>
      <c r="J709" s="447"/>
      <c r="K709" s="455"/>
      <c r="L709" s="455"/>
      <c r="M709" s="455"/>
      <c r="N709" s="456"/>
    </row>
    <row r="710" spans="1:14" s="38" customFormat="1" ht="22.5" x14ac:dyDescent="0.25">
      <c r="A710" s="434" t="s">
        <v>29</v>
      </c>
      <c r="B710" s="425" t="s">
        <v>34</v>
      </c>
      <c r="C710" s="461"/>
      <c r="D710" s="4" t="s">
        <v>17</v>
      </c>
      <c r="E710" s="78">
        <f t="shared" ref="E710:I710" si="324">SUM(E711:E713)</f>
        <v>0</v>
      </c>
      <c r="F710" s="78">
        <f t="shared" si="324"/>
        <v>0</v>
      </c>
      <c r="G710" s="78">
        <f t="shared" si="324"/>
        <v>0</v>
      </c>
      <c r="H710" s="78">
        <f t="shared" si="324"/>
        <v>0</v>
      </c>
      <c r="I710" s="78">
        <f t="shared" si="324"/>
        <v>0</v>
      </c>
      <c r="J710" s="431"/>
      <c r="K710" s="78">
        <f t="shared" ref="K710:M710" si="325">SUM(K711:K713)</f>
        <v>0</v>
      </c>
      <c r="L710" s="78">
        <f t="shared" si="325"/>
        <v>0</v>
      </c>
      <c r="M710" s="78">
        <f t="shared" si="325"/>
        <v>0</v>
      </c>
      <c r="N710" s="88">
        <f>E710+H710+I710+K710+L710+M710</f>
        <v>0</v>
      </c>
    </row>
    <row r="711" spans="1:14" s="38" customFormat="1" ht="23.25" x14ac:dyDescent="0.25">
      <c r="A711" s="435"/>
      <c r="B711" s="426"/>
      <c r="C711" s="462"/>
      <c r="D711" s="16" t="s">
        <v>18</v>
      </c>
      <c r="E711" s="234"/>
      <c r="F711" s="234"/>
      <c r="G711" s="234"/>
      <c r="H711" s="235"/>
      <c r="I711" s="235"/>
      <c r="J711" s="432"/>
      <c r="K711" s="236"/>
      <c r="L711" s="236"/>
      <c r="M711" s="236"/>
      <c r="N711" s="273">
        <f t="shared" ref="N711:N713" si="326">E711+H711+I711+K711+L711+M711</f>
        <v>0</v>
      </c>
    </row>
    <row r="712" spans="1:14" s="38" customFormat="1" ht="23.25" x14ac:dyDescent="0.25">
      <c r="A712" s="435"/>
      <c r="B712" s="426"/>
      <c r="C712" s="462"/>
      <c r="D712" s="16" t="s">
        <v>10</v>
      </c>
      <c r="E712" s="234"/>
      <c r="F712" s="234"/>
      <c r="G712" s="234"/>
      <c r="H712" s="235"/>
      <c r="I712" s="235"/>
      <c r="J712" s="432"/>
      <c r="K712" s="236"/>
      <c r="L712" s="236"/>
      <c r="M712" s="236"/>
      <c r="N712" s="273">
        <f t="shared" si="326"/>
        <v>0</v>
      </c>
    </row>
    <row r="713" spans="1:14" s="38" customFormat="1" ht="23.25" thickBot="1" x14ac:dyDescent="0.3">
      <c r="A713" s="460"/>
      <c r="B713" s="427"/>
      <c r="C713" s="463"/>
      <c r="D713" s="17" t="s">
        <v>11</v>
      </c>
      <c r="E713" s="238"/>
      <c r="F713" s="238"/>
      <c r="G713" s="238"/>
      <c r="H713" s="239"/>
      <c r="I713" s="239"/>
      <c r="J713" s="433"/>
      <c r="K713" s="236"/>
      <c r="L713" s="236"/>
      <c r="M713" s="236"/>
      <c r="N713" s="88">
        <f t="shared" si="326"/>
        <v>0</v>
      </c>
    </row>
    <row r="714" spans="1:14" s="38" customFormat="1" ht="21" thickBot="1" x14ac:dyDescent="0.3">
      <c r="A714" s="451" t="s">
        <v>267</v>
      </c>
      <c r="B714" s="452"/>
      <c r="C714" s="452"/>
      <c r="D714" s="452"/>
      <c r="E714" s="452"/>
      <c r="F714" s="452"/>
      <c r="G714" s="452"/>
      <c r="H714" s="452"/>
      <c r="I714" s="452"/>
      <c r="J714" s="452"/>
      <c r="K714" s="452"/>
      <c r="L714" s="452"/>
      <c r="M714" s="452"/>
      <c r="N714" s="453"/>
    </row>
    <row r="715" spans="1:14" s="38" customFormat="1" ht="39" x14ac:dyDescent="0.25">
      <c r="A715" s="449" t="s">
        <v>12</v>
      </c>
      <c r="B715" s="29" t="s">
        <v>271</v>
      </c>
      <c r="C715" s="41"/>
      <c r="D715" s="42">
        <v>43465</v>
      </c>
      <c r="E715" s="240">
        <v>3</v>
      </c>
      <c r="F715" s="240"/>
      <c r="G715" s="240">
        <v>3</v>
      </c>
      <c r="H715" s="240">
        <v>3</v>
      </c>
      <c r="I715" s="240">
        <v>3</v>
      </c>
      <c r="J715" s="241"/>
      <c r="K715" s="236">
        <v>3</v>
      </c>
      <c r="L715" s="236">
        <v>3</v>
      </c>
      <c r="M715" s="236">
        <v>3</v>
      </c>
      <c r="N715" s="242"/>
    </row>
    <row r="716" spans="1:14" s="38" customFormat="1" x14ac:dyDescent="0.25">
      <c r="A716" s="454"/>
      <c r="B716" s="13" t="s">
        <v>96</v>
      </c>
      <c r="C716" s="27"/>
      <c r="D716" s="11">
        <v>43465</v>
      </c>
      <c r="E716" s="27">
        <v>3</v>
      </c>
      <c r="F716" s="27"/>
      <c r="G716" s="27">
        <v>3</v>
      </c>
      <c r="H716" s="27">
        <v>3</v>
      </c>
      <c r="I716" s="27">
        <v>3</v>
      </c>
      <c r="J716" s="39"/>
      <c r="K716" s="27">
        <v>3</v>
      </c>
      <c r="L716" s="27">
        <v>3</v>
      </c>
      <c r="M716" s="27">
        <v>3</v>
      </c>
      <c r="N716" s="28"/>
    </row>
    <row r="717" spans="1:14" s="38" customFormat="1" ht="19.5" x14ac:dyDescent="0.25">
      <c r="A717" s="14"/>
      <c r="B717" s="15" t="s">
        <v>14</v>
      </c>
      <c r="C717" s="446" t="s">
        <v>15</v>
      </c>
      <c r="D717" s="447"/>
      <c r="E717" s="447"/>
      <c r="F717" s="447"/>
      <c r="G717" s="447"/>
      <c r="H717" s="447"/>
      <c r="I717" s="447"/>
      <c r="J717" s="447"/>
      <c r="K717" s="455"/>
      <c r="L717" s="455"/>
      <c r="M717" s="455"/>
      <c r="N717" s="456"/>
    </row>
    <row r="718" spans="1:14" s="38" customFormat="1" ht="22.5" x14ac:dyDescent="0.25">
      <c r="A718" s="434" t="s">
        <v>16</v>
      </c>
      <c r="B718" s="425" t="s">
        <v>34</v>
      </c>
      <c r="C718" s="461"/>
      <c r="D718" s="4" t="s">
        <v>17</v>
      </c>
      <c r="E718" s="78">
        <f>SUM(E719:E721)</f>
        <v>0</v>
      </c>
      <c r="F718" s="78">
        <f>SUM(F719:F721)</f>
        <v>0</v>
      </c>
      <c r="G718" s="78">
        <f>SUM(G719:G721)</f>
        <v>0</v>
      </c>
      <c r="H718" s="78">
        <f>SUM(H719:H721)</f>
        <v>0</v>
      </c>
      <c r="I718" s="78">
        <f>SUM(I719:I721)</f>
        <v>0</v>
      </c>
      <c r="J718" s="431"/>
      <c r="K718" s="78">
        <f>SUM(K719:K721)</f>
        <v>0</v>
      </c>
      <c r="L718" s="78">
        <f>SUM(L719:L721)</f>
        <v>0</v>
      </c>
      <c r="M718" s="78">
        <f>SUM(M719:M721)</f>
        <v>0</v>
      </c>
      <c r="N718" s="88">
        <f>E718+H718+I718+K718+L718+M718</f>
        <v>0</v>
      </c>
    </row>
    <row r="719" spans="1:14" s="38" customFormat="1" ht="23.25" x14ac:dyDescent="0.25">
      <c r="A719" s="435"/>
      <c r="B719" s="426"/>
      <c r="C719" s="462"/>
      <c r="D719" s="16" t="s">
        <v>18</v>
      </c>
      <c r="E719" s="234">
        <v>0</v>
      </c>
      <c r="F719" s="234">
        <v>0</v>
      </c>
      <c r="G719" s="234">
        <v>0</v>
      </c>
      <c r="H719" s="235">
        <v>0</v>
      </c>
      <c r="I719" s="235">
        <v>0</v>
      </c>
      <c r="J719" s="432"/>
      <c r="K719" s="236"/>
      <c r="L719" s="236"/>
      <c r="M719" s="236"/>
      <c r="N719" s="273">
        <f>E719+H719+I719+K719+L719+M719</f>
        <v>0</v>
      </c>
    </row>
    <row r="720" spans="1:14" s="38" customFormat="1" ht="23.25" x14ac:dyDescent="0.25">
      <c r="A720" s="435"/>
      <c r="B720" s="426"/>
      <c r="C720" s="462"/>
      <c r="D720" s="16" t="s">
        <v>10</v>
      </c>
      <c r="E720" s="234">
        <v>0</v>
      </c>
      <c r="F720" s="234">
        <v>0</v>
      </c>
      <c r="G720" s="234">
        <v>0</v>
      </c>
      <c r="H720" s="235">
        <v>0</v>
      </c>
      <c r="I720" s="235">
        <v>0</v>
      </c>
      <c r="J720" s="432"/>
      <c r="K720" s="236"/>
      <c r="L720" s="236"/>
      <c r="M720" s="236"/>
      <c r="N720" s="273">
        <f>E720+H720+I720+K720+L720+M720</f>
        <v>0</v>
      </c>
    </row>
    <row r="721" spans="1:14" s="38" customFormat="1" ht="24.6" customHeight="1" x14ac:dyDescent="0.25">
      <c r="A721" s="460"/>
      <c r="B721" s="427"/>
      <c r="C721" s="463"/>
      <c r="D721" s="17" t="s">
        <v>11</v>
      </c>
      <c r="E721" s="238">
        <v>0</v>
      </c>
      <c r="F721" s="238">
        <v>0</v>
      </c>
      <c r="G721" s="238">
        <v>0</v>
      </c>
      <c r="H721" s="239">
        <v>0</v>
      </c>
      <c r="I721" s="239">
        <v>0</v>
      </c>
      <c r="J721" s="433"/>
      <c r="K721" s="236"/>
      <c r="L721" s="236"/>
      <c r="M721" s="236"/>
      <c r="N721" s="88">
        <f>E721+H721+I721+K721+L721+M721</f>
        <v>0</v>
      </c>
    </row>
    <row r="722" spans="1:14" s="38" customFormat="1" ht="78" hidden="1" x14ac:dyDescent="0.25">
      <c r="A722" s="334" t="s">
        <v>13</v>
      </c>
      <c r="B722" s="29" t="s">
        <v>265</v>
      </c>
      <c r="C722" s="41"/>
      <c r="D722" s="42"/>
      <c r="E722" s="240"/>
      <c r="F722" s="240"/>
      <c r="G722" s="240"/>
      <c r="H722" s="240">
        <v>2.65</v>
      </c>
      <c r="I722" s="240">
        <v>3.754</v>
      </c>
      <c r="J722" s="241"/>
      <c r="K722" s="236">
        <v>4.9740000000000002</v>
      </c>
      <c r="L722" s="236">
        <v>7.157</v>
      </c>
      <c r="M722" s="236">
        <v>9.4550000000000001</v>
      </c>
      <c r="N722" s="242"/>
    </row>
    <row r="723" spans="1:14" s="38" customFormat="1" hidden="1" x14ac:dyDescent="0.25">
      <c r="A723" s="333"/>
      <c r="B723" s="13" t="s">
        <v>96</v>
      </c>
      <c r="C723" s="27"/>
      <c r="D723" s="11"/>
      <c r="E723" s="27"/>
      <c r="F723" s="27"/>
      <c r="G723" s="27"/>
      <c r="H723" s="27"/>
      <c r="I723" s="27"/>
      <c r="J723" s="39"/>
      <c r="K723" s="27"/>
      <c r="L723" s="27"/>
      <c r="M723" s="27"/>
      <c r="N723" s="28"/>
    </row>
    <row r="724" spans="1:14" s="38" customFormat="1" ht="19.5" hidden="1" x14ac:dyDescent="0.25">
      <c r="A724" s="14"/>
      <c r="B724" s="15" t="s">
        <v>14</v>
      </c>
      <c r="C724" s="446" t="s">
        <v>15</v>
      </c>
      <c r="D724" s="447"/>
      <c r="E724" s="447"/>
      <c r="F724" s="447"/>
      <c r="G724" s="447"/>
      <c r="H724" s="447"/>
      <c r="I724" s="447"/>
      <c r="J724" s="447"/>
      <c r="K724" s="455"/>
      <c r="L724" s="455"/>
      <c r="M724" s="455"/>
      <c r="N724" s="456"/>
    </row>
    <row r="725" spans="1:14" s="38" customFormat="1" ht="22.9" hidden="1" customHeight="1" x14ac:dyDescent="0.25">
      <c r="A725" s="326" t="s">
        <v>29</v>
      </c>
      <c r="B725" s="425" t="s">
        <v>34</v>
      </c>
      <c r="C725" s="335"/>
      <c r="D725" s="4" t="s">
        <v>17</v>
      </c>
      <c r="E725" s="78">
        <f>SUM(E726:E728)</f>
        <v>0</v>
      </c>
      <c r="F725" s="78">
        <f>SUM(F726:F728)</f>
        <v>0</v>
      </c>
      <c r="G725" s="78">
        <f>SUM(G726:G728)</f>
        <v>0</v>
      </c>
      <c r="H725" s="78">
        <f>SUM(H726:H728)</f>
        <v>0</v>
      </c>
      <c r="I725" s="78">
        <f>SUM(I726:I728)</f>
        <v>0</v>
      </c>
      <c r="J725" s="330"/>
      <c r="K725" s="78">
        <f>SUM(K726:K728)</f>
        <v>0</v>
      </c>
      <c r="L725" s="78">
        <f>SUM(L726:L728)</f>
        <v>0</v>
      </c>
      <c r="M725" s="78">
        <f>SUM(M726:M728)</f>
        <v>0</v>
      </c>
      <c r="N725" s="88">
        <f>E725+H725+I725+K725+L725+M725</f>
        <v>0</v>
      </c>
    </row>
    <row r="726" spans="1:14" s="38" customFormat="1" ht="23.25" hidden="1" x14ac:dyDescent="0.25">
      <c r="A726" s="327"/>
      <c r="B726" s="426"/>
      <c r="C726" s="336"/>
      <c r="D726" s="16" t="s">
        <v>18</v>
      </c>
      <c r="E726" s="234"/>
      <c r="F726" s="234"/>
      <c r="G726" s="234"/>
      <c r="H726" s="235"/>
      <c r="I726" s="235"/>
      <c r="J726" s="331"/>
      <c r="K726" s="236"/>
      <c r="L726" s="236"/>
      <c r="M726" s="236"/>
      <c r="N726" s="273">
        <f>E726+H726+I726+K726+L726+M726</f>
        <v>0</v>
      </c>
    </row>
    <row r="727" spans="1:14" s="38" customFormat="1" ht="23.25" hidden="1" x14ac:dyDescent="0.25">
      <c r="A727" s="327"/>
      <c r="B727" s="426"/>
      <c r="C727" s="336"/>
      <c r="D727" s="16" t="s">
        <v>10</v>
      </c>
      <c r="E727" s="234"/>
      <c r="F727" s="234"/>
      <c r="G727" s="234"/>
      <c r="H727" s="235"/>
      <c r="I727" s="235"/>
      <c r="J727" s="331"/>
      <c r="K727" s="236"/>
      <c r="L727" s="236"/>
      <c r="M727" s="236"/>
      <c r="N727" s="273">
        <f>E727+H727+I727+K727+L727+M727</f>
        <v>0</v>
      </c>
    </row>
    <row r="728" spans="1:14" s="38" customFormat="1" ht="22.5" hidden="1" x14ac:dyDescent="0.25">
      <c r="A728" s="328"/>
      <c r="B728" s="427"/>
      <c r="C728" s="337"/>
      <c r="D728" s="17" t="s">
        <v>11</v>
      </c>
      <c r="E728" s="238"/>
      <c r="F728" s="238"/>
      <c r="G728" s="238"/>
      <c r="H728" s="239"/>
      <c r="I728" s="239"/>
      <c r="J728" s="332"/>
      <c r="K728" s="236"/>
      <c r="L728" s="236"/>
      <c r="M728" s="236"/>
      <c r="N728" s="88">
        <f>E728+H728+I728+K728+L728+M728</f>
        <v>0</v>
      </c>
    </row>
    <row r="729" spans="1:14" s="38" customFormat="1" ht="97.5" hidden="1" x14ac:dyDescent="0.25">
      <c r="A729" s="334" t="s">
        <v>78</v>
      </c>
      <c r="B729" s="29" t="s">
        <v>266</v>
      </c>
      <c r="C729" s="41"/>
      <c r="D729" s="42"/>
      <c r="E729" s="240"/>
      <c r="F729" s="240"/>
      <c r="G729" s="240"/>
      <c r="H729" s="240">
        <v>59</v>
      </c>
      <c r="I729" s="240">
        <v>118</v>
      </c>
      <c r="J729" s="241"/>
      <c r="K729" s="236">
        <v>146</v>
      </c>
      <c r="L729" s="236">
        <v>175</v>
      </c>
      <c r="M729" s="236">
        <v>204</v>
      </c>
      <c r="N729" s="242"/>
    </row>
    <row r="730" spans="1:14" s="38" customFormat="1" hidden="1" x14ac:dyDescent="0.25">
      <c r="A730" s="333"/>
      <c r="B730" s="13" t="s">
        <v>96</v>
      </c>
      <c r="C730" s="27"/>
      <c r="D730" s="11"/>
      <c r="E730" s="27"/>
      <c r="F730" s="27"/>
      <c r="G730" s="27"/>
      <c r="H730" s="27"/>
      <c r="I730" s="27"/>
      <c r="J730" s="39"/>
      <c r="K730" s="27"/>
      <c r="L730" s="27"/>
      <c r="M730" s="27"/>
      <c r="N730" s="28"/>
    </row>
    <row r="731" spans="1:14" s="38" customFormat="1" ht="19.5" hidden="1" x14ac:dyDescent="0.25">
      <c r="A731" s="14"/>
      <c r="B731" s="15" t="s">
        <v>14</v>
      </c>
      <c r="C731" s="446" t="s">
        <v>15</v>
      </c>
      <c r="D731" s="447"/>
      <c r="E731" s="447"/>
      <c r="F731" s="447"/>
      <c r="G731" s="447"/>
      <c r="H731" s="447"/>
      <c r="I731" s="447"/>
      <c r="J731" s="447"/>
      <c r="K731" s="455"/>
      <c r="L731" s="455"/>
      <c r="M731" s="455"/>
      <c r="N731" s="456"/>
    </row>
    <row r="732" spans="1:14" s="38" customFormat="1" ht="22.5" hidden="1" x14ac:dyDescent="0.25">
      <c r="A732" s="434" t="s">
        <v>103</v>
      </c>
      <c r="B732" s="425" t="s">
        <v>34</v>
      </c>
      <c r="C732" s="461"/>
      <c r="D732" s="4" t="s">
        <v>17</v>
      </c>
      <c r="E732" s="78">
        <f>SUM(E733:E735)</f>
        <v>0</v>
      </c>
      <c r="F732" s="78">
        <f>SUM(F733:F735)</f>
        <v>0</v>
      </c>
      <c r="G732" s="78">
        <f>SUM(G733:G735)</f>
        <v>0</v>
      </c>
      <c r="H732" s="78">
        <f>SUM(H733:H735)</f>
        <v>0</v>
      </c>
      <c r="I732" s="78">
        <f>SUM(I733:I735)</f>
        <v>0</v>
      </c>
      <c r="J732" s="431"/>
      <c r="K732" s="78">
        <f>SUM(K733:K735)</f>
        <v>0</v>
      </c>
      <c r="L732" s="78">
        <f>SUM(L733:L735)</f>
        <v>0</v>
      </c>
      <c r="M732" s="78">
        <f>SUM(M733:M735)</f>
        <v>0</v>
      </c>
      <c r="N732" s="88">
        <f>E732+H732+I732+K732+L732+M732</f>
        <v>0</v>
      </c>
    </row>
    <row r="733" spans="1:14" s="38" customFormat="1" ht="23.25" hidden="1" x14ac:dyDescent="0.25">
      <c r="A733" s="435"/>
      <c r="B733" s="426"/>
      <c r="C733" s="462"/>
      <c r="D733" s="16" t="s">
        <v>18</v>
      </c>
      <c r="E733" s="234"/>
      <c r="F733" s="234"/>
      <c r="G733" s="234"/>
      <c r="H733" s="235"/>
      <c r="I733" s="235"/>
      <c r="J733" s="432"/>
      <c r="K733" s="236"/>
      <c r="L733" s="236"/>
      <c r="M733" s="236"/>
      <c r="N733" s="273">
        <f>E733+H733+I733+K733+L733+M733</f>
        <v>0</v>
      </c>
    </row>
    <row r="734" spans="1:14" s="38" customFormat="1" ht="23.25" hidden="1" x14ac:dyDescent="0.25">
      <c r="A734" s="435"/>
      <c r="B734" s="426"/>
      <c r="C734" s="462"/>
      <c r="D734" s="16" t="s">
        <v>10</v>
      </c>
      <c r="E734" s="234"/>
      <c r="F734" s="234"/>
      <c r="G734" s="234"/>
      <c r="H734" s="235"/>
      <c r="I734" s="235"/>
      <c r="J734" s="432"/>
      <c r="K734" s="236"/>
      <c r="L734" s="236"/>
      <c r="M734" s="236"/>
      <c r="N734" s="273">
        <f>E734+H734+I734+K734+L734+M734</f>
        <v>0</v>
      </c>
    </row>
    <row r="735" spans="1:14" s="38" customFormat="1" ht="23.25" hidden="1" thickBot="1" x14ac:dyDescent="0.3">
      <c r="A735" s="435"/>
      <c r="B735" s="427"/>
      <c r="C735" s="462"/>
      <c r="D735" s="20" t="s">
        <v>11</v>
      </c>
      <c r="E735" s="238"/>
      <c r="F735" s="238"/>
      <c r="G735" s="238"/>
      <c r="H735" s="239"/>
      <c r="I735" s="239"/>
      <c r="J735" s="433"/>
      <c r="K735" s="236"/>
      <c r="L735" s="236"/>
      <c r="M735" s="236"/>
      <c r="N735" s="88">
        <f>E735+H735+I735+K735+L735+M735</f>
        <v>0</v>
      </c>
    </row>
    <row r="736" spans="1:14" s="38" customFormat="1" ht="21" hidden="1" thickBot="1" x14ac:dyDescent="0.3">
      <c r="A736" s="451" t="s">
        <v>268</v>
      </c>
      <c r="B736" s="452"/>
      <c r="C736" s="452"/>
      <c r="D736" s="452"/>
      <c r="E736" s="452"/>
      <c r="F736" s="452"/>
      <c r="G736" s="452"/>
      <c r="H736" s="452"/>
      <c r="I736" s="452"/>
      <c r="J736" s="452"/>
      <c r="K736" s="452"/>
      <c r="L736" s="452"/>
      <c r="M736" s="452"/>
      <c r="N736" s="464"/>
    </row>
    <row r="737" spans="1:14" s="38" customFormat="1" ht="136.5" hidden="1" x14ac:dyDescent="0.25">
      <c r="A737" s="444" t="s">
        <v>12</v>
      </c>
      <c r="B737" s="6" t="s">
        <v>269</v>
      </c>
      <c r="C737" s="30"/>
      <c r="D737" s="31"/>
      <c r="E737" s="30"/>
      <c r="F737" s="30"/>
      <c r="G737" s="30"/>
      <c r="H737" s="30">
        <v>240</v>
      </c>
      <c r="I737" s="30">
        <v>212</v>
      </c>
      <c r="J737" s="40"/>
      <c r="K737" s="5">
        <v>256</v>
      </c>
      <c r="L737" s="5">
        <v>286</v>
      </c>
      <c r="M737" s="5">
        <v>345</v>
      </c>
      <c r="N737" s="35"/>
    </row>
    <row r="738" spans="1:14" s="38" customFormat="1" hidden="1" x14ac:dyDescent="0.25">
      <c r="A738" s="449"/>
      <c r="B738" s="7" t="s">
        <v>96</v>
      </c>
      <c r="C738" s="12"/>
      <c r="D738" s="9"/>
      <c r="E738" s="12"/>
      <c r="F738" s="12"/>
      <c r="G738" s="12"/>
      <c r="H738" s="12"/>
      <c r="I738" s="12"/>
      <c r="J738" s="43"/>
      <c r="K738" s="8"/>
      <c r="L738" s="8"/>
      <c r="M738" s="8"/>
      <c r="N738" s="10"/>
    </row>
    <row r="739" spans="1:14" s="38" customFormat="1" ht="19.5" hidden="1" x14ac:dyDescent="0.25">
      <c r="A739" s="18"/>
      <c r="B739" s="19" t="s">
        <v>14</v>
      </c>
      <c r="C739" s="450" t="s">
        <v>15</v>
      </c>
      <c r="D739" s="450"/>
      <c r="E739" s="450"/>
      <c r="F739" s="450"/>
      <c r="G739" s="450"/>
      <c r="H739" s="450"/>
      <c r="I739" s="450"/>
      <c r="J739" s="450"/>
      <c r="K739" s="455"/>
      <c r="L739" s="455"/>
      <c r="M739" s="455"/>
      <c r="N739" s="456"/>
    </row>
    <row r="740" spans="1:14" s="38" customFormat="1" ht="22.5" hidden="1" x14ac:dyDescent="0.25">
      <c r="A740" s="435" t="s">
        <v>16</v>
      </c>
      <c r="B740" s="425" t="s">
        <v>34</v>
      </c>
      <c r="C740" s="339"/>
      <c r="D740" s="45" t="s">
        <v>17</v>
      </c>
      <c r="E740" s="78">
        <f t="shared" ref="E740:I740" si="327">SUM(E741:E743)</f>
        <v>0</v>
      </c>
      <c r="F740" s="78">
        <f t="shared" si="327"/>
        <v>0</v>
      </c>
      <c r="G740" s="78">
        <f t="shared" si="327"/>
        <v>0</v>
      </c>
      <c r="H740" s="78">
        <f t="shared" si="327"/>
        <v>0</v>
      </c>
      <c r="I740" s="78">
        <f t="shared" si="327"/>
        <v>0</v>
      </c>
      <c r="J740" s="431"/>
      <c r="K740" s="78">
        <f t="shared" ref="K740:M740" si="328">SUM(K741:K743)</f>
        <v>0</v>
      </c>
      <c r="L740" s="78">
        <f t="shared" si="328"/>
        <v>0</v>
      </c>
      <c r="M740" s="78">
        <f t="shared" si="328"/>
        <v>0</v>
      </c>
      <c r="N740" s="88">
        <f>E740+H740+I740+K740+L740+M740</f>
        <v>0</v>
      </c>
    </row>
    <row r="741" spans="1:14" s="38" customFormat="1" ht="23.25" hidden="1" x14ac:dyDescent="0.25">
      <c r="A741" s="435"/>
      <c r="B741" s="426"/>
      <c r="C741" s="33"/>
      <c r="D741" s="16" t="s">
        <v>18</v>
      </c>
      <c r="E741" s="234"/>
      <c r="F741" s="234"/>
      <c r="G741" s="234"/>
      <c r="H741" s="235"/>
      <c r="I741" s="235"/>
      <c r="J741" s="432"/>
      <c r="K741" s="236"/>
      <c r="L741" s="236"/>
      <c r="M741" s="236"/>
      <c r="N741" s="273">
        <f t="shared" ref="N741:N743" si="329">E741+H741+I741+K741+L741+M741</f>
        <v>0</v>
      </c>
    </row>
    <row r="742" spans="1:14" s="38" customFormat="1" ht="23.25" hidden="1" x14ac:dyDescent="0.25">
      <c r="A742" s="435"/>
      <c r="B742" s="426"/>
      <c r="C742" s="33"/>
      <c r="D742" s="16" t="s">
        <v>10</v>
      </c>
      <c r="E742" s="234"/>
      <c r="F742" s="234"/>
      <c r="G742" s="234"/>
      <c r="H742" s="235"/>
      <c r="I742" s="235"/>
      <c r="J742" s="432"/>
      <c r="K742" s="236"/>
      <c r="L742" s="236"/>
      <c r="M742" s="236"/>
      <c r="N742" s="273">
        <f t="shared" si="329"/>
        <v>0</v>
      </c>
    </row>
    <row r="743" spans="1:14" s="38" customFormat="1" ht="23.25" hidden="1" thickBot="1" x14ac:dyDescent="0.3">
      <c r="A743" s="435"/>
      <c r="B743" s="426"/>
      <c r="C743" s="335"/>
      <c r="D743" s="20" t="s">
        <v>11</v>
      </c>
      <c r="E743" s="238"/>
      <c r="F743" s="238"/>
      <c r="G743" s="238"/>
      <c r="H743" s="239"/>
      <c r="I743" s="239"/>
      <c r="J743" s="433"/>
      <c r="K743" s="236"/>
      <c r="L743" s="236"/>
      <c r="M743" s="236"/>
      <c r="N743" s="88">
        <f t="shared" si="329"/>
        <v>0</v>
      </c>
    </row>
    <row r="744" spans="1:14" s="38" customFormat="1" ht="117" hidden="1" x14ac:dyDescent="0.25">
      <c r="A744" s="444" t="s">
        <v>13</v>
      </c>
      <c r="B744" s="6" t="s">
        <v>272</v>
      </c>
      <c r="C744" s="30"/>
      <c r="D744" s="31"/>
      <c r="E744" s="30"/>
      <c r="F744" s="30"/>
      <c r="G744" s="30"/>
      <c r="H744" s="30">
        <v>20</v>
      </c>
      <c r="I744" s="30">
        <v>12</v>
      </c>
      <c r="J744" s="40"/>
      <c r="K744" s="5">
        <v>20</v>
      </c>
      <c r="L744" s="5">
        <v>24</v>
      </c>
      <c r="M744" s="5">
        <v>32</v>
      </c>
      <c r="N744" s="35"/>
    </row>
    <row r="745" spans="1:14" s="38" customFormat="1" hidden="1" x14ac:dyDescent="0.25">
      <c r="A745" s="449"/>
      <c r="B745" s="7" t="s">
        <v>96</v>
      </c>
      <c r="C745" s="12"/>
      <c r="D745" s="9"/>
      <c r="E745" s="12"/>
      <c r="F745" s="12"/>
      <c r="G745" s="12"/>
      <c r="H745" s="12"/>
      <c r="I745" s="12"/>
      <c r="J745" s="43"/>
      <c r="K745" s="8"/>
      <c r="L745" s="8"/>
      <c r="M745" s="8"/>
      <c r="N745" s="10"/>
    </row>
    <row r="746" spans="1:14" s="38" customFormat="1" ht="19.5" hidden="1" x14ac:dyDescent="0.25">
      <c r="A746" s="18"/>
      <c r="B746" s="19" t="s">
        <v>14</v>
      </c>
      <c r="C746" s="450" t="s">
        <v>15</v>
      </c>
      <c r="D746" s="450"/>
      <c r="E746" s="450"/>
      <c r="F746" s="450"/>
      <c r="G746" s="450"/>
      <c r="H746" s="450"/>
      <c r="I746" s="450"/>
      <c r="J746" s="450"/>
      <c r="K746" s="455"/>
      <c r="L746" s="455"/>
      <c r="M746" s="455"/>
      <c r="N746" s="456"/>
    </row>
    <row r="747" spans="1:14" s="38" customFormat="1" ht="22.5" hidden="1" x14ac:dyDescent="0.25">
      <c r="A747" s="435" t="s">
        <v>29</v>
      </c>
      <c r="B747" s="425" t="s">
        <v>34</v>
      </c>
      <c r="C747" s="339"/>
      <c r="D747" s="45" t="s">
        <v>17</v>
      </c>
      <c r="E747" s="78">
        <f t="shared" ref="E747:I747" si="330">SUM(E748:E750)</f>
        <v>0</v>
      </c>
      <c r="F747" s="78">
        <f t="shared" si="330"/>
        <v>0</v>
      </c>
      <c r="G747" s="78">
        <f t="shared" si="330"/>
        <v>0</v>
      </c>
      <c r="H747" s="78">
        <f t="shared" si="330"/>
        <v>0</v>
      </c>
      <c r="I747" s="78">
        <f t="shared" si="330"/>
        <v>0</v>
      </c>
      <c r="J747" s="431"/>
      <c r="K747" s="78">
        <f t="shared" ref="K747:M747" si="331">SUM(K748:K750)</f>
        <v>0</v>
      </c>
      <c r="L747" s="78">
        <f t="shared" si="331"/>
        <v>0</v>
      </c>
      <c r="M747" s="78">
        <f t="shared" si="331"/>
        <v>0</v>
      </c>
      <c r="N747" s="88">
        <f>E747+H747+I747+K747+L747+M747</f>
        <v>0</v>
      </c>
    </row>
    <row r="748" spans="1:14" s="38" customFormat="1" ht="23.25" hidden="1" x14ac:dyDescent="0.25">
      <c r="A748" s="435"/>
      <c r="B748" s="426"/>
      <c r="C748" s="33"/>
      <c r="D748" s="16" t="s">
        <v>18</v>
      </c>
      <c r="E748" s="234"/>
      <c r="F748" s="234"/>
      <c r="G748" s="234"/>
      <c r="H748" s="235"/>
      <c r="I748" s="235"/>
      <c r="J748" s="432"/>
      <c r="K748" s="236"/>
      <c r="L748" s="236"/>
      <c r="M748" s="236"/>
      <c r="N748" s="273">
        <f t="shared" ref="N748:N750" si="332">E748+H748+I748+K748+L748+M748</f>
        <v>0</v>
      </c>
    </row>
    <row r="749" spans="1:14" s="38" customFormat="1" ht="23.25" hidden="1" x14ac:dyDescent="0.25">
      <c r="A749" s="435"/>
      <c r="B749" s="426"/>
      <c r="C749" s="33"/>
      <c r="D749" s="16" t="s">
        <v>10</v>
      </c>
      <c r="E749" s="234"/>
      <c r="F749" s="234"/>
      <c r="G749" s="234"/>
      <c r="H749" s="235"/>
      <c r="I749" s="235"/>
      <c r="J749" s="432"/>
      <c r="K749" s="236"/>
      <c r="L749" s="236"/>
      <c r="M749" s="236"/>
      <c r="N749" s="273">
        <f t="shared" si="332"/>
        <v>0</v>
      </c>
    </row>
    <row r="750" spans="1:14" s="38" customFormat="1" ht="23.25" hidden="1" thickBot="1" x14ac:dyDescent="0.3">
      <c r="A750" s="435"/>
      <c r="B750" s="426"/>
      <c r="C750" s="335"/>
      <c r="D750" s="20" t="s">
        <v>11</v>
      </c>
      <c r="E750" s="238"/>
      <c r="F750" s="238"/>
      <c r="G750" s="238"/>
      <c r="H750" s="239"/>
      <c r="I750" s="239"/>
      <c r="J750" s="433"/>
      <c r="K750" s="236"/>
      <c r="L750" s="236"/>
      <c r="M750" s="236"/>
      <c r="N750" s="88">
        <f t="shared" si="332"/>
        <v>0</v>
      </c>
    </row>
    <row r="751" spans="1:14" s="38" customFormat="1" ht="136.5" hidden="1" x14ac:dyDescent="0.25">
      <c r="A751" s="444" t="s">
        <v>78</v>
      </c>
      <c r="B751" s="6" t="s">
        <v>273</v>
      </c>
      <c r="C751" s="30"/>
      <c r="D751" s="31"/>
      <c r="E751" s="30"/>
      <c r="F751" s="30"/>
      <c r="G751" s="30"/>
      <c r="H751" s="30">
        <v>76</v>
      </c>
      <c r="I751" s="30">
        <v>52</v>
      </c>
      <c r="J751" s="40"/>
      <c r="K751" s="5">
        <v>65</v>
      </c>
      <c r="L751" s="5">
        <v>84</v>
      </c>
      <c r="M751" s="5">
        <v>123</v>
      </c>
      <c r="N751" s="35"/>
    </row>
    <row r="752" spans="1:14" s="38" customFormat="1" hidden="1" x14ac:dyDescent="0.25">
      <c r="A752" s="449"/>
      <c r="B752" s="7" t="s">
        <v>96</v>
      </c>
      <c r="C752" s="12"/>
      <c r="D752" s="9"/>
      <c r="E752" s="12"/>
      <c r="F752" s="12"/>
      <c r="G752" s="12"/>
      <c r="H752" s="12"/>
      <c r="I752" s="12"/>
      <c r="J752" s="43"/>
      <c r="K752" s="8"/>
      <c r="L752" s="8"/>
      <c r="M752" s="8"/>
      <c r="N752" s="10"/>
    </row>
    <row r="753" spans="1:14" s="38" customFormat="1" ht="19.5" hidden="1" x14ac:dyDescent="0.25">
      <c r="A753" s="18"/>
      <c r="B753" s="19" t="s">
        <v>14</v>
      </c>
      <c r="C753" s="450" t="s">
        <v>15</v>
      </c>
      <c r="D753" s="450"/>
      <c r="E753" s="450"/>
      <c r="F753" s="450"/>
      <c r="G753" s="450"/>
      <c r="H753" s="450"/>
      <c r="I753" s="450"/>
      <c r="J753" s="450"/>
      <c r="K753" s="455"/>
      <c r="L753" s="455"/>
      <c r="M753" s="455"/>
      <c r="N753" s="456"/>
    </row>
    <row r="754" spans="1:14" s="38" customFormat="1" ht="22.5" hidden="1" x14ac:dyDescent="0.25">
      <c r="A754" s="435" t="s">
        <v>103</v>
      </c>
      <c r="B754" s="425" t="s">
        <v>34</v>
      </c>
      <c r="C754" s="339"/>
      <c r="D754" s="45" t="s">
        <v>17</v>
      </c>
      <c r="E754" s="78">
        <f t="shared" ref="E754:I754" si="333">SUM(E755:E757)</f>
        <v>0</v>
      </c>
      <c r="F754" s="78">
        <f t="shared" si="333"/>
        <v>0</v>
      </c>
      <c r="G754" s="78">
        <f t="shared" si="333"/>
        <v>0</v>
      </c>
      <c r="H754" s="78">
        <f t="shared" si="333"/>
        <v>0</v>
      </c>
      <c r="I754" s="78">
        <f t="shared" si="333"/>
        <v>0</v>
      </c>
      <c r="J754" s="431"/>
      <c r="K754" s="78">
        <f t="shared" ref="K754:M754" si="334">SUM(K755:K757)</f>
        <v>0</v>
      </c>
      <c r="L754" s="78">
        <f t="shared" si="334"/>
        <v>0</v>
      </c>
      <c r="M754" s="78">
        <f t="shared" si="334"/>
        <v>0</v>
      </c>
      <c r="N754" s="88">
        <f>E754+H754+I754+K754+L754+M754</f>
        <v>0</v>
      </c>
    </row>
    <row r="755" spans="1:14" s="38" customFormat="1" ht="23.25" hidden="1" x14ac:dyDescent="0.25">
      <c r="A755" s="435"/>
      <c r="B755" s="426"/>
      <c r="C755" s="33"/>
      <c r="D755" s="16" t="s">
        <v>18</v>
      </c>
      <c r="E755" s="234"/>
      <c r="F755" s="234"/>
      <c r="G755" s="234"/>
      <c r="H755" s="235"/>
      <c r="I755" s="235"/>
      <c r="J755" s="432"/>
      <c r="K755" s="236"/>
      <c r="L755" s="236"/>
      <c r="M755" s="236"/>
      <c r="N755" s="273">
        <f t="shared" ref="N755:N757" si="335">E755+H755+I755+K755+L755+M755</f>
        <v>0</v>
      </c>
    </row>
    <row r="756" spans="1:14" s="38" customFormat="1" ht="23.25" hidden="1" x14ac:dyDescent="0.25">
      <c r="A756" s="435"/>
      <c r="B756" s="426"/>
      <c r="C756" s="33"/>
      <c r="D756" s="16" t="s">
        <v>10</v>
      </c>
      <c r="E756" s="234"/>
      <c r="F756" s="234"/>
      <c r="G756" s="234"/>
      <c r="H756" s="235"/>
      <c r="I756" s="235"/>
      <c r="J756" s="432"/>
      <c r="K756" s="236"/>
      <c r="L756" s="236"/>
      <c r="M756" s="236"/>
      <c r="N756" s="273">
        <f t="shared" si="335"/>
        <v>0</v>
      </c>
    </row>
    <row r="757" spans="1:14" s="38" customFormat="1" ht="23.25" hidden="1" thickBot="1" x14ac:dyDescent="0.3">
      <c r="A757" s="435"/>
      <c r="B757" s="426"/>
      <c r="C757" s="335"/>
      <c r="D757" s="20" t="s">
        <v>11</v>
      </c>
      <c r="E757" s="238"/>
      <c r="F757" s="238"/>
      <c r="G757" s="238"/>
      <c r="H757" s="239"/>
      <c r="I757" s="239"/>
      <c r="J757" s="433"/>
      <c r="K757" s="236"/>
      <c r="L757" s="236"/>
      <c r="M757" s="236"/>
      <c r="N757" s="88">
        <f t="shared" si="335"/>
        <v>0</v>
      </c>
    </row>
    <row r="758" spans="1:14" s="38" customFormat="1" ht="136.5" hidden="1" x14ac:dyDescent="0.25">
      <c r="A758" s="444" t="s">
        <v>80</v>
      </c>
      <c r="B758" s="6" t="s">
        <v>269</v>
      </c>
      <c r="C758" s="30"/>
      <c r="D758" s="31"/>
      <c r="E758" s="30"/>
      <c r="F758" s="30"/>
      <c r="G758" s="30"/>
      <c r="H758" s="30">
        <v>240</v>
      </c>
      <c r="I758" s="30">
        <v>212</v>
      </c>
      <c r="J758" s="40"/>
      <c r="K758" s="5">
        <v>256</v>
      </c>
      <c r="L758" s="5">
        <v>286</v>
      </c>
      <c r="M758" s="5">
        <v>345</v>
      </c>
      <c r="N758" s="35"/>
    </row>
    <row r="759" spans="1:14" s="38" customFormat="1" hidden="1" x14ac:dyDescent="0.25">
      <c r="A759" s="449"/>
      <c r="B759" s="7" t="s">
        <v>96</v>
      </c>
      <c r="C759" s="12"/>
      <c r="D759" s="9"/>
      <c r="E759" s="12"/>
      <c r="F759" s="12"/>
      <c r="G759" s="12"/>
      <c r="H759" s="12"/>
      <c r="I759" s="12"/>
      <c r="J759" s="43"/>
      <c r="K759" s="8"/>
      <c r="L759" s="8"/>
      <c r="M759" s="8"/>
      <c r="N759" s="10"/>
    </row>
    <row r="760" spans="1:14" s="38" customFormat="1" ht="19.5" hidden="1" x14ac:dyDescent="0.25">
      <c r="A760" s="18"/>
      <c r="B760" s="19" t="s">
        <v>14</v>
      </c>
      <c r="C760" s="450" t="s">
        <v>15</v>
      </c>
      <c r="D760" s="450"/>
      <c r="E760" s="450"/>
      <c r="F760" s="450"/>
      <c r="G760" s="450"/>
      <c r="H760" s="450"/>
      <c r="I760" s="450"/>
      <c r="J760" s="450"/>
      <c r="K760" s="455"/>
      <c r="L760" s="455"/>
      <c r="M760" s="455"/>
      <c r="N760" s="456"/>
    </row>
    <row r="761" spans="1:14" s="38" customFormat="1" ht="22.5" hidden="1" x14ac:dyDescent="0.25">
      <c r="A761" s="435" t="s">
        <v>105</v>
      </c>
      <c r="B761" s="425" t="s">
        <v>34</v>
      </c>
      <c r="C761" s="339"/>
      <c r="D761" s="45" t="s">
        <v>17</v>
      </c>
      <c r="E761" s="78">
        <f t="shared" ref="E761:I761" si="336">SUM(E762:E764)</f>
        <v>0</v>
      </c>
      <c r="F761" s="78">
        <f t="shared" si="336"/>
        <v>0</v>
      </c>
      <c r="G761" s="78">
        <f t="shared" si="336"/>
        <v>0</v>
      </c>
      <c r="H761" s="78">
        <f t="shared" si="336"/>
        <v>0</v>
      </c>
      <c r="I761" s="78">
        <f t="shared" si="336"/>
        <v>0</v>
      </c>
      <c r="J761" s="431"/>
      <c r="K761" s="78">
        <f t="shared" ref="K761:M761" si="337">SUM(K762:K764)</f>
        <v>0</v>
      </c>
      <c r="L761" s="78">
        <f t="shared" si="337"/>
        <v>0</v>
      </c>
      <c r="M761" s="78">
        <f t="shared" si="337"/>
        <v>0</v>
      </c>
      <c r="N761" s="88">
        <f>E761+H761+I761+K761+L761+M761</f>
        <v>0</v>
      </c>
    </row>
    <row r="762" spans="1:14" s="38" customFormat="1" ht="23.25" hidden="1" x14ac:dyDescent="0.25">
      <c r="A762" s="435"/>
      <c r="B762" s="426"/>
      <c r="C762" s="33"/>
      <c r="D762" s="16" t="s">
        <v>18</v>
      </c>
      <c r="E762" s="234"/>
      <c r="F762" s="234"/>
      <c r="G762" s="234"/>
      <c r="H762" s="235"/>
      <c r="I762" s="235"/>
      <c r="J762" s="432"/>
      <c r="K762" s="236"/>
      <c r="L762" s="236"/>
      <c r="M762" s="236"/>
      <c r="N762" s="273">
        <f t="shared" ref="N762:N764" si="338">E762+H762+I762+K762+L762+M762</f>
        <v>0</v>
      </c>
    </row>
    <row r="763" spans="1:14" s="38" customFormat="1" ht="23.25" hidden="1" x14ac:dyDescent="0.25">
      <c r="A763" s="435"/>
      <c r="B763" s="426"/>
      <c r="C763" s="33"/>
      <c r="D763" s="16" t="s">
        <v>10</v>
      </c>
      <c r="E763" s="234"/>
      <c r="F763" s="234"/>
      <c r="G763" s="234"/>
      <c r="H763" s="235"/>
      <c r="I763" s="235"/>
      <c r="J763" s="432"/>
      <c r="K763" s="236"/>
      <c r="L763" s="236"/>
      <c r="M763" s="236"/>
      <c r="N763" s="273">
        <f t="shared" si="338"/>
        <v>0</v>
      </c>
    </row>
    <row r="764" spans="1:14" s="38" customFormat="1" ht="23.25" hidden="1" thickBot="1" x14ac:dyDescent="0.3">
      <c r="A764" s="435"/>
      <c r="B764" s="426"/>
      <c r="C764" s="335"/>
      <c r="D764" s="20" t="s">
        <v>11</v>
      </c>
      <c r="E764" s="238"/>
      <c r="F764" s="238"/>
      <c r="G764" s="238"/>
      <c r="H764" s="239"/>
      <c r="I764" s="239"/>
      <c r="J764" s="433"/>
      <c r="K764" s="236"/>
      <c r="L764" s="236"/>
      <c r="M764" s="236"/>
      <c r="N764" s="88">
        <f t="shared" si="338"/>
        <v>0</v>
      </c>
    </row>
    <row r="765" spans="1:14" s="38" customFormat="1" ht="21" hidden="1" thickBot="1" x14ac:dyDescent="0.3">
      <c r="A765" s="451" t="s">
        <v>274</v>
      </c>
      <c r="B765" s="452"/>
      <c r="C765" s="452"/>
      <c r="D765" s="452"/>
      <c r="E765" s="452"/>
      <c r="F765" s="452"/>
      <c r="G765" s="452"/>
      <c r="H765" s="452"/>
      <c r="I765" s="452"/>
      <c r="J765" s="452"/>
      <c r="K765" s="452"/>
      <c r="L765" s="452"/>
      <c r="M765" s="452"/>
      <c r="N765" s="453"/>
    </row>
    <row r="766" spans="1:14" s="38" customFormat="1" ht="97.5" hidden="1" x14ac:dyDescent="0.25">
      <c r="A766" s="444" t="s">
        <v>12</v>
      </c>
      <c r="B766" s="6" t="s">
        <v>275</v>
      </c>
      <c r="C766" s="30"/>
      <c r="D766" s="31"/>
      <c r="E766" s="30"/>
      <c r="F766" s="30"/>
      <c r="G766" s="30"/>
      <c r="H766" s="30"/>
      <c r="I766" s="30"/>
      <c r="J766" s="40"/>
      <c r="K766" s="5"/>
      <c r="L766" s="5"/>
      <c r="M766" s="5"/>
      <c r="N766" s="35"/>
    </row>
    <row r="767" spans="1:14" s="38" customFormat="1" hidden="1" x14ac:dyDescent="0.25">
      <c r="A767" s="449"/>
      <c r="B767" s="7" t="s">
        <v>96</v>
      </c>
      <c r="C767" s="12"/>
      <c r="D767" s="9"/>
      <c r="E767" s="12"/>
      <c r="F767" s="12"/>
      <c r="G767" s="12"/>
      <c r="H767" s="12"/>
      <c r="I767" s="12"/>
      <c r="J767" s="43"/>
      <c r="K767" s="8"/>
      <c r="L767" s="8"/>
      <c r="M767" s="8"/>
      <c r="N767" s="10"/>
    </row>
    <row r="768" spans="1:14" s="38" customFormat="1" ht="19.5" hidden="1" x14ac:dyDescent="0.25">
      <c r="A768" s="18"/>
      <c r="B768" s="19" t="s">
        <v>14</v>
      </c>
      <c r="C768" s="450" t="s">
        <v>15</v>
      </c>
      <c r="D768" s="450"/>
      <c r="E768" s="450"/>
      <c r="F768" s="450"/>
      <c r="G768" s="450"/>
      <c r="H768" s="450"/>
      <c r="I768" s="450"/>
      <c r="J768" s="450"/>
      <c r="K768" s="455"/>
      <c r="L768" s="455"/>
      <c r="M768" s="455"/>
      <c r="N768" s="456"/>
    </row>
    <row r="769" spans="1:14" s="38" customFormat="1" ht="22.5" hidden="1" x14ac:dyDescent="0.25">
      <c r="A769" s="435" t="s">
        <v>16</v>
      </c>
      <c r="B769" s="425" t="s">
        <v>34</v>
      </c>
      <c r="C769" s="339"/>
      <c r="D769" s="45" t="s">
        <v>17</v>
      </c>
      <c r="E769" s="78">
        <f t="shared" ref="E769:I769" si="339">SUM(E770:E772)</f>
        <v>0</v>
      </c>
      <c r="F769" s="78">
        <f t="shared" si="339"/>
        <v>0</v>
      </c>
      <c r="G769" s="78">
        <f t="shared" si="339"/>
        <v>0</v>
      </c>
      <c r="H769" s="78">
        <f t="shared" si="339"/>
        <v>0</v>
      </c>
      <c r="I769" s="78">
        <f t="shared" si="339"/>
        <v>0</v>
      </c>
      <c r="J769" s="431"/>
      <c r="K769" s="78">
        <f t="shared" ref="K769:M769" si="340">SUM(K770:K772)</f>
        <v>0</v>
      </c>
      <c r="L769" s="78">
        <f t="shared" si="340"/>
        <v>0</v>
      </c>
      <c r="M769" s="78">
        <f t="shared" si="340"/>
        <v>0</v>
      </c>
      <c r="N769" s="88">
        <f>E769+H769+I769+K769+L769+M769</f>
        <v>0</v>
      </c>
    </row>
    <row r="770" spans="1:14" s="38" customFormat="1" ht="23.25" hidden="1" x14ac:dyDescent="0.25">
      <c r="A770" s="435"/>
      <c r="B770" s="426"/>
      <c r="C770" s="33"/>
      <c r="D770" s="16" t="s">
        <v>18</v>
      </c>
      <c r="E770" s="234"/>
      <c r="F770" s="234"/>
      <c r="G770" s="234"/>
      <c r="H770" s="235"/>
      <c r="I770" s="235"/>
      <c r="J770" s="432"/>
      <c r="K770" s="236"/>
      <c r="L770" s="236"/>
      <c r="M770" s="236"/>
      <c r="N770" s="273">
        <f t="shared" ref="N770:N772" si="341">E770+H770+I770+K770+L770+M770</f>
        <v>0</v>
      </c>
    </row>
    <row r="771" spans="1:14" s="38" customFormat="1" ht="23.25" hidden="1" x14ac:dyDescent="0.25">
      <c r="A771" s="435"/>
      <c r="B771" s="426"/>
      <c r="C771" s="33"/>
      <c r="D771" s="16" t="s">
        <v>10</v>
      </c>
      <c r="E771" s="234"/>
      <c r="F771" s="234"/>
      <c r="G771" s="234"/>
      <c r="H771" s="235"/>
      <c r="I771" s="235"/>
      <c r="J771" s="432"/>
      <c r="K771" s="236"/>
      <c r="L771" s="236"/>
      <c r="M771" s="236"/>
      <c r="N771" s="273">
        <f t="shared" si="341"/>
        <v>0</v>
      </c>
    </row>
    <row r="772" spans="1:14" s="38" customFormat="1" ht="23.25" hidden="1" thickBot="1" x14ac:dyDescent="0.3">
      <c r="A772" s="435"/>
      <c r="B772" s="426"/>
      <c r="C772" s="335"/>
      <c r="D772" s="20" t="s">
        <v>11</v>
      </c>
      <c r="E772" s="238"/>
      <c r="F772" s="238"/>
      <c r="G772" s="238"/>
      <c r="H772" s="239"/>
      <c r="I772" s="239"/>
      <c r="J772" s="433"/>
      <c r="K772" s="236"/>
      <c r="L772" s="236"/>
      <c r="M772" s="236"/>
      <c r="N772" s="88">
        <f t="shared" si="341"/>
        <v>0</v>
      </c>
    </row>
    <row r="773" spans="1:14" s="38" customFormat="1" ht="58.5" hidden="1" x14ac:dyDescent="0.25">
      <c r="A773" s="444" t="s">
        <v>13</v>
      </c>
      <c r="B773" s="6" t="s">
        <v>276</v>
      </c>
      <c r="C773" s="30"/>
      <c r="D773" s="31"/>
      <c r="E773" s="30"/>
      <c r="F773" s="30"/>
      <c r="G773" s="30"/>
      <c r="H773" s="30"/>
      <c r="I773" s="30"/>
      <c r="J773" s="40"/>
      <c r="K773" s="5"/>
      <c r="L773" s="5"/>
      <c r="M773" s="5"/>
      <c r="N773" s="35"/>
    </row>
    <row r="774" spans="1:14" s="38" customFormat="1" hidden="1" x14ac:dyDescent="0.25">
      <c r="A774" s="449"/>
      <c r="B774" s="7" t="s">
        <v>96</v>
      </c>
      <c r="C774" s="12"/>
      <c r="D774" s="9"/>
      <c r="E774" s="12"/>
      <c r="F774" s="12"/>
      <c r="G774" s="12"/>
      <c r="H774" s="12"/>
      <c r="I774" s="12"/>
      <c r="J774" s="43"/>
      <c r="K774" s="8"/>
      <c r="L774" s="8"/>
      <c r="M774" s="8"/>
      <c r="N774" s="10"/>
    </row>
    <row r="775" spans="1:14" s="38" customFormat="1" ht="19.5" hidden="1" x14ac:dyDescent="0.25">
      <c r="A775" s="18"/>
      <c r="B775" s="19" t="s">
        <v>14</v>
      </c>
      <c r="C775" s="450" t="s">
        <v>15</v>
      </c>
      <c r="D775" s="450"/>
      <c r="E775" s="450"/>
      <c r="F775" s="450"/>
      <c r="G775" s="450"/>
      <c r="H775" s="450"/>
      <c r="I775" s="450"/>
      <c r="J775" s="450"/>
      <c r="K775" s="455"/>
      <c r="L775" s="455"/>
      <c r="M775" s="455"/>
      <c r="N775" s="456"/>
    </row>
    <row r="776" spans="1:14" s="38" customFormat="1" ht="22.5" hidden="1" x14ac:dyDescent="0.25">
      <c r="A776" s="435" t="s">
        <v>29</v>
      </c>
      <c r="B776" s="425" t="s">
        <v>34</v>
      </c>
      <c r="C776" s="339"/>
      <c r="D776" s="45" t="s">
        <v>17</v>
      </c>
      <c r="E776" s="78">
        <f t="shared" ref="E776:I776" si="342">SUM(E777:E779)</f>
        <v>0</v>
      </c>
      <c r="F776" s="78">
        <f t="shared" si="342"/>
        <v>0</v>
      </c>
      <c r="G776" s="78">
        <f t="shared" si="342"/>
        <v>0</v>
      </c>
      <c r="H776" s="78">
        <f t="shared" si="342"/>
        <v>0</v>
      </c>
      <c r="I776" s="78">
        <f t="shared" si="342"/>
        <v>0</v>
      </c>
      <c r="J776" s="431"/>
      <c r="K776" s="78">
        <f t="shared" ref="K776:M776" si="343">SUM(K777:K779)</f>
        <v>0</v>
      </c>
      <c r="L776" s="78">
        <f t="shared" si="343"/>
        <v>0</v>
      </c>
      <c r="M776" s="78">
        <f t="shared" si="343"/>
        <v>0</v>
      </c>
      <c r="N776" s="88">
        <f>E776+H776+I776+K776+L776+M776</f>
        <v>0</v>
      </c>
    </row>
    <row r="777" spans="1:14" s="38" customFormat="1" ht="23.25" hidden="1" x14ac:dyDescent="0.25">
      <c r="A777" s="435"/>
      <c r="B777" s="426"/>
      <c r="C777" s="33"/>
      <c r="D777" s="16" t="s">
        <v>18</v>
      </c>
      <c r="E777" s="234"/>
      <c r="F777" s="234"/>
      <c r="G777" s="234"/>
      <c r="H777" s="235"/>
      <c r="I777" s="235"/>
      <c r="J777" s="432"/>
      <c r="K777" s="236"/>
      <c r="L777" s="236"/>
      <c r="M777" s="236"/>
      <c r="N777" s="273">
        <f t="shared" ref="N777:N779" si="344">E777+H777+I777+K777+L777+M777</f>
        <v>0</v>
      </c>
    </row>
    <row r="778" spans="1:14" s="38" customFormat="1" ht="23.25" hidden="1" x14ac:dyDescent="0.25">
      <c r="A778" s="435"/>
      <c r="B778" s="426"/>
      <c r="C778" s="33"/>
      <c r="D778" s="16" t="s">
        <v>10</v>
      </c>
      <c r="E778" s="234"/>
      <c r="F778" s="234"/>
      <c r="G778" s="234"/>
      <c r="H778" s="235"/>
      <c r="I778" s="235"/>
      <c r="J778" s="432"/>
      <c r="K778" s="236"/>
      <c r="L778" s="236"/>
      <c r="M778" s="236"/>
      <c r="N778" s="273">
        <f t="shared" si="344"/>
        <v>0</v>
      </c>
    </row>
    <row r="779" spans="1:14" s="38" customFormat="1" ht="23.25" hidden="1" thickBot="1" x14ac:dyDescent="0.3">
      <c r="A779" s="435"/>
      <c r="B779" s="426"/>
      <c r="C779" s="335"/>
      <c r="D779" s="20" t="s">
        <v>11</v>
      </c>
      <c r="E779" s="238"/>
      <c r="F779" s="238"/>
      <c r="G779" s="238"/>
      <c r="H779" s="239"/>
      <c r="I779" s="239"/>
      <c r="J779" s="433"/>
      <c r="K779" s="236"/>
      <c r="L779" s="236"/>
      <c r="M779" s="236"/>
      <c r="N779" s="88">
        <f t="shared" si="344"/>
        <v>0</v>
      </c>
    </row>
    <row r="780" spans="1:14" s="38" customFormat="1" ht="78" hidden="1" x14ac:dyDescent="0.25">
      <c r="A780" s="444" t="s">
        <v>78</v>
      </c>
      <c r="B780" s="6" t="s">
        <v>277</v>
      </c>
      <c r="C780" s="30"/>
      <c r="D780" s="31"/>
      <c r="E780" s="30"/>
      <c r="F780" s="30"/>
      <c r="G780" s="30"/>
      <c r="H780" s="30"/>
      <c r="I780" s="30"/>
      <c r="J780" s="40"/>
      <c r="K780" s="5"/>
      <c r="L780" s="5"/>
      <c r="M780" s="5"/>
      <c r="N780" s="35"/>
    </row>
    <row r="781" spans="1:14" s="38" customFormat="1" hidden="1" x14ac:dyDescent="0.25">
      <c r="A781" s="449"/>
      <c r="B781" s="7" t="s">
        <v>96</v>
      </c>
      <c r="C781" s="12"/>
      <c r="D781" s="9"/>
      <c r="E781" s="12"/>
      <c r="F781" s="12"/>
      <c r="G781" s="12"/>
      <c r="H781" s="12"/>
      <c r="I781" s="12"/>
      <c r="J781" s="43"/>
      <c r="K781" s="8"/>
      <c r="L781" s="8"/>
      <c r="M781" s="8"/>
      <c r="N781" s="10"/>
    </row>
    <row r="782" spans="1:14" s="38" customFormat="1" ht="19.5" hidden="1" x14ac:dyDescent="0.25">
      <c r="A782" s="18"/>
      <c r="B782" s="19" t="s">
        <v>14</v>
      </c>
      <c r="C782" s="450" t="s">
        <v>15</v>
      </c>
      <c r="D782" s="450"/>
      <c r="E782" s="450"/>
      <c r="F782" s="450"/>
      <c r="G782" s="450"/>
      <c r="H782" s="450"/>
      <c r="I782" s="450"/>
      <c r="J782" s="450"/>
      <c r="K782" s="455"/>
      <c r="L782" s="455"/>
      <c r="M782" s="455"/>
      <c r="N782" s="456"/>
    </row>
    <row r="783" spans="1:14" s="38" customFormat="1" ht="22.5" hidden="1" x14ac:dyDescent="0.25">
      <c r="A783" s="435" t="s">
        <v>103</v>
      </c>
      <c r="B783" s="425" t="s">
        <v>34</v>
      </c>
      <c r="C783" s="339"/>
      <c r="D783" s="45" t="s">
        <v>17</v>
      </c>
      <c r="E783" s="78">
        <f t="shared" ref="E783:I783" si="345">SUM(E784:E786)</f>
        <v>0</v>
      </c>
      <c r="F783" s="78">
        <f t="shared" si="345"/>
        <v>0</v>
      </c>
      <c r="G783" s="78">
        <f t="shared" si="345"/>
        <v>0</v>
      </c>
      <c r="H783" s="78">
        <f t="shared" si="345"/>
        <v>0</v>
      </c>
      <c r="I783" s="78">
        <f t="shared" si="345"/>
        <v>0</v>
      </c>
      <c r="J783" s="431"/>
      <c r="K783" s="78">
        <f t="shared" ref="K783:M783" si="346">SUM(K784:K786)</f>
        <v>0</v>
      </c>
      <c r="L783" s="78">
        <f t="shared" si="346"/>
        <v>0</v>
      </c>
      <c r="M783" s="78">
        <f t="shared" si="346"/>
        <v>0</v>
      </c>
      <c r="N783" s="88">
        <f>E783+H783+I783+K783+L783+M783</f>
        <v>0</v>
      </c>
    </row>
    <row r="784" spans="1:14" s="38" customFormat="1" ht="23.25" hidden="1" x14ac:dyDescent="0.25">
      <c r="A784" s="435"/>
      <c r="B784" s="426"/>
      <c r="C784" s="33"/>
      <c r="D784" s="16" t="s">
        <v>18</v>
      </c>
      <c r="E784" s="234"/>
      <c r="F784" s="234"/>
      <c r="G784" s="234"/>
      <c r="H784" s="235"/>
      <c r="I784" s="235"/>
      <c r="J784" s="432"/>
      <c r="K784" s="236"/>
      <c r="L784" s="236"/>
      <c r="M784" s="236"/>
      <c r="N784" s="273">
        <f t="shared" ref="N784:N786" si="347">E784+H784+I784+K784+L784+M784</f>
        <v>0</v>
      </c>
    </row>
    <row r="785" spans="1:14" s="38" customFormat="1" ht="23.25" hidden="1" x14ac:dyDescent="0.25">
      <c r="A785" s="435"/>
      <c r="B785" s="426"/>
      <c r="C785" s="33"/>
      <c r="D785" s="16" t="s">
        <v>10</v>
      </c>
      <c r="E785" s="234"/>
      <c r="F785" s="234"/>
      <c r="G785" s="234"/>
      <c r="H785" s="235"/>
      <c r="I785" s="235"/>
      <c r="J785" s="432"/>
      <c r="K785" s="236"/>
      <c r="L785" s="236"/>
      <c r="M785" s="236"/>
      <c r="N785" s="273">
        <f t="shared" si="347"/>
        <v>0</v>
      </c>
    </row>
    <row r="786" spans="1:14" s="38" customFormat="1" ht="22.5" hidden="1" x14ac:dyDescent="0.25">
      <c r="A786" s="435"/>
      <c r="B786" s="426"/>
      <c r="C786" s="335"/>
      <c r="D786" s="20" t="s">
        <v>11</v>
      </c>
      <c r="E786" s="238"/>
      <c r="F786" s="238"/>
      <c r="G786" s="238"/>
      <c r="H786" s="239"/>
      <c r="I786" s="239"/>
      <c r="J786" s="433"/>
      <c r="K786" s="236"/>
      <c r="L786" s="236"/>
      <c r="M786" s="236"/>
      <c r="N786" s="88">
        <f t="shared" si="347"/>
        <v>0</v>
      </c>
    </row>
    <row r="787" spans="1:14" s="38" customFormat="1" ht="39.75" hidden="1" thickBot="1" x14ac:dyDescent="0.3">
      <c r="A787" s="89" t="s">
        <v>28</v>
      </c>
      <c r="B787" s="90" t="s">
        <v>30</v>
      </c>
      <c r="C787" s="91"/>
      <c r="D787" s="92"/>
      <c r="E787" s="247"/>
      <c r="F787" s="247"/>
      <c r="G787" s="247"/>
      <c r="H787" s="247"/>
      <c r="I787" s="247"/>
      <c r="J787" s="248"/>
      <c r="K787" s="249"/>
      <c r="L787" s="249"/>
      <c r="M787" s="249"/>
      <c r="N787" s="250"/>
    </row>
    <row r="788" spans="1:14" s="38" customFormat="1" ht="40.5" hidden="1" x14ac:dyDescent="0.25">
      <c r="A788" s="486">
        <v>1</v>
      </c>
      <c r="B788" s="77" t="s">
        <v>52</v>
      </c>
      <c r="C788" s="488"/>
      <c r="D788" s="55" t="s">
        <v>9</v>
      </c>
      <c r="E788" s="251">
        <f>E789+E790+E791</f>
        <v>0</v>
      </c>
      <c r="F788" s="251">
        <f t="shared" ref="F788:I788" si="348">F789+F790+F791</f>
        <v>0</v>
      </c>
      <c r="G788" s="251">
        <f t="shared" si="348"/>
        <v>0</v>
      </c>
      <c r="H788" s="251">
        <f t="shared" si="348"/>
        <v>0</v>
      </c>
      <c r="I788" s="251">
        <f t="shared" si="348"/>
        <v>0</v>
      </c>
      <c r="J788" s="490"/>
      <c r="K788" s="251">
        <f t="shared" ref="K788:N788" si="349">K789+K790+K791</f>
        <v>0</v>
      </c>
      <c r="L788" s="251">
        <f t="shared" si="349"/>
        <v>0</v>
      </c>
      <c r="M788" s="251">
        <f t="shared" si="349"/>
        <v>0</v>
      </c>
      <c r="N788" s="252">
        <f t="shared" si="349"/>
        <v>0</v>
      </c>
    </row>
    <row r="789" spans="1:14" s="38" customFormat="1" hidden="1" x14ac:dyDescent="0.25">
      <c r="A789" s="486"/>
      <c r="B789" s="493" t="str">
        <f>F690</f>
        <v>МАЛОЕ И СРЕДНЕЕ ПРЕДПРИНИМАТЕЛЬСТВО</v>
      </c>
      <c r="C789" s="488"/>
      <c r="D789" s="56" t="s">
        <v>18</v>
      </c>
      <c r="E789" s="253">
        <f>E696+E704+E711+E719+E726+E733+E741+E748+E755+E762+E770+E777+E784</f>
        <v>0</v>
      </c>
      <c r="F789" s="253">
        <f t="shared" ref="F789:M789" si="350">F696+F704+F711+F719+F726+F733+F741+F748+F755+F762+F770+F777+F784</f>
        <v>0</v>
      </c>
      <c r="G789" s="253">
        <f t="shared" si="350"/>
        <v>0</v>
      </c>
      <c r="H789" s="253">
        <f t="shared" si="350"/>
        <v>0</v>
      </c>
      <c r="I789" s="253">
        <f t="shared" si="350"/>
        <v>0</v>
      </c>
      <c r="J789" s="491"/>
      <c r="K789" s="253">
        <f t="shared" si="350"/>
        <v>0</v>
      </c>
      <c r="L789" s="253">
        <f t="shared" si="350"/>
        <v>0</v>
      </c>
      <c r="M789" s="253">
        <f t="shared" si="350"/>
        <v>0</v>
      </c>
      <c r="N789" s="257">
        <f t="shared" ref="N789:N791" si="351">E789+H789+I789+K789+L789+M789</f>
        <v>0</v>
      </c>
    </row>
    <row r="790" spans="1:14" s="38" customFormat="1" hidden="1" x14ac:dyDescent="0.25">
      <c r="A790" s="486"/>
      <c r="B790" s="494"/>
      <c r="C790" s="488"/>
      <c r="D790" s="56" t="s">
        <v>10</v>
      </c>
      <c r="E790" s="253">
        <f t="shared" ref="E790:I790" si="352">E697+E705+E712+E720+E727+E734+E742+E749+E756+E763+E771+E778+E785</f>
        <v>0</v>
      </c>
      <c r="F790" s="253">
        <f t="shared" si="352"/>
        <v>0</v>
      </c>
      <c r="G790" s="253">
        <f t="shared" si="352"/>
        <v>0</v>
      </c>
      <c r="H790" s="253">
        <f t="shared" si="352"/>
        <v>0</v>
      </c>
      <c r="I790" s="253">
        <f t="shared" si="352"/>
        <v>0</v>
      </c>
      <c r="J790" s="491"/>
      <c r="K790" s="253">
        <f t="shared" ref="K790:M790" si="353">K697+K705+K712+K720+K727+K734+K742+K749+K756+K763+K771+K778+K785</f>
        <v>0</v>
      </c>
      <c r="L790" s="253">
        <f t="shared" si="353"/>
        <v>0</v>
      </c>
      <c r="M790" s="253">
        <f t="shared" si="353"/>
        <v>0</v>
      </c>
      <c r="N790" s="257">
        <f t="shared" si="351"/>
        <v>0</v>
      </c>
    </row>
    <row r="791" spans="1:14" s="38" customFormat="1" ht="21" hidden="1" thickBot="1" x14ac:dyDescent="0.3">
      <c r="A791" s="487"/>
      <c r="B791" s="495"/>
      <c r="C791" s="489"/>
      <c r="D791" s="98" t="s">
        <v>11</v>
      </c>
      <c r="E791" s="340">
        <f t="shared" ref="E791:I791" si="354">E698+E706+E713+E721+E728+E735+E743+E750+E757+E764+E772+E779+E786</f>
        <v>0</v>
      </c>
      <c r="F791" s="340">
        <f t="shared" si="354"/>
        <v>0</v>
      </c>
      <c r="G791" s="340">
        <f t="shared" si="354"/>
        <v>0</v>
      </c>
      <c r="H791" s="340">
        <f t="shared" si="354"/>
        <v>0</v>
      </c>
      <c r="I791" s="340">
        <f t="shared" si="354"/>
        <v>0</v>
      </c>
      <c r="J791" s="492"/>
      <c r="K791" s="253">
        <f t="shared" ref="K791:M791" si="355">K698+K706+K713+K721+K728+K735+K743+K750+K757+K764+K772+K779+K786</f>
        <v>0</v>
      </c>
      <c r="L791" s="253">
        <f t="shared" si="355"/>
        <v>0</v>
      </c>
      <c r="M791" s="253">
        <f t="shared" si="355"/>
        <v>0</v>
      </c>
      <c r="N791" s="258">
        <f t="shared" si="351"/>
        <v>0</v>
      </c>
    </row>
    <row r="792" spans="1:14" s="38" customFormat="1" ht="44.25" hidden="1" customHeight="1" thickBot="1" x14ac:dyDescent="0.3">
      <c r="A792" s="73"/>
      <c r="B792" s="74"/>
      <c r="C792" s="74"/>
      <c r="D792" s="74"/>
      <c r="E792" s="104" t="s">
        <v>94</v>
      </c>
      <c r="F792" s="103" t="s">
        <v>64</v>
      </c>
      <c r="G792" s="105"/>
      <c r="H792" s="74"/>
      <c r="I792" s="74"/>
      <c r="J792" s="74"/>
      <c r="K792" s="74"/>
      <c r="L792" s="74"/>
      <c r="M792" s="74"/>
      <c r="N792" s="75"/>
    </row>
    <row r="793" spans="1:14" s="38" customFormat="1" ht="21" hidden="1" customHeight="1" thickBot="1" x14ac:dyDescent="0.3">
      <c r="A793" s="496" t="s">
        <v>32</v>
      </c>
      <c r="B793" s="497"/>
      <c r="C793" s="497"/>
      <c r="D793" s="497"/>
      <c r="E793" s="497"/>
      <c r="F793" s="497"/>
      <c r="G793" s="497"/>
      <c r="H793" s="497"/>
      <c r="I793" s="497"/>
      <c r="J793" s="497"/>
      <c r="K793" s="497"/>
      <c r="L793" s="497"/>
      <c r="M793" s="497"/>
      <c r="N793" s="498"/>
    </row>
    <row r="794" spans="1:14" s="38" customFormat="1" ht="39" hidden="1" x14ac:dyDescent="0.25">
      <c r="A794" s="444" t="s">
        <v>12</v>
      </c>
      <c r="B794" s="6" t="s">
        <v>24</v>
      </c>
      <c r="C794" s="83"/>
      <c r="D794" s="84"/>
      <c r="E794" s="83"/>
      <c r="F794" s="83"/>
      <c r="G794" s="83"/>
      <c r="H794" s="83"/>
      <c r="I794" s="83"/>
      <c r="J794" s="85"/>
      <c r="K794" s="86"/>
      <c r="L794" s="86"/>
      <c r="M794" s="86"/>
      <c r="N794" s="87"/>
    </row>
    <row r="795" spans="1:14" s="38" customFormat="1" hidden="1" x14ac:dyDescent="0.25">
      <c r="A795" s="454"/>
      <c r="B795" s="13" t="s">
        <v>96</v>
      </c>
      <c r="C795" s="27"/>
      <c r="D795" s="11"/>
      <c r="E795" s="27"/>
      <c r="F795" s="27"/>
      <c r="G795" s="27"/>
      <c r="H795" s="27"/>
      <c r="I795" s="27"/>
      <c r="J795" s="39"/>
      <c r="K795" s="27"/>
      <c r="L795" s="27"/>
      <c r="M795" s="27"/>
      <c r="N795" s="28"/>
    </row>
    <row r="796" spans="1:14" s="38" customFormat="1" ht="19.5" hidden="1" x14ac:dyDescent="0.25">
      <c r="A796" s="14"/>
      <c r="B796" s="15" t="s">
        <v>14</v>
      </c>
      <c r="C796" s="446" t="s">
        <v>15</v>
      </c>
      <c r="D796" s="447"/>
      <c r="E796" s="447"/>
      <c r="F796" s="447"/>
      <c r="G796" s="447"/>
      <c r="H796" s="447"/>
      <c r="I796" s="447"/>
      <c r="J796" s="447"/>
      <c r="K796" s="455"/>
      <c r="L796" s="455"/>
      <c r="M796" s="455"/>
      <c r="N796" s="456"/>
    </row>
    <row r="797" spans="1:14" s="38" customFormat="1" ht="22.5" hidden="1" customHeight="1" x14ac:dyDescent="0.25">
      <c r="A797" s="434" t="s">
        <v>16</v>
      </c>
      <c r="B797" s="425" t="s">
        <v>34</v>
      </c>
      <c r="C797" s="461"/>
      <c r="D797" s="4" t="s">
        <v>17</v>
      </c>
      <c r="E797" s="78">
        <f t="shared" ref="E797:I797" si="356">SUM(E798:E800)</f>
        <v>0</v>
      </c>
      <c r="F797" s="78">
        <f t="shared" si="356"/>
        <v>0</v>
      </c>
      <c r="G797" s="78">
        <f t="shared" si="356"/>
        <v>0</v>
      </c>
      <c r="H797" s="78">
        <f t="shared" si="356"/>
        <v>0</v>
      </c>
      <c r="I797" s="78">
        <f t="shared" si="356"/>
        <v>0</v>
      </c>
      <c r="J797" s="431"/>
      <c r="K797" s="78">
        <f t="shared" ref="K797:M797" si="357">SUM(K798:K800)</f>
        <v>0</v>
      </c>
      <c r="L797" s="78">
        <f t="shared" si="357"/>
        <v>0</v>
      </c>
      <c r="M797" s="78">
        <f t="shared" si="357"/>
        <v>0</v>
      </c>
      <c r="N797" s="88">
        <f>E797+H797+I797+K797+L797+M797</f>
        <v>0</v>
      </c>
    </row>
    <row r="798" spans="1:14" s="38" customFormat="1" ht="23.25" hidden="1" x14ac:dyDescent="0.25">
      <c r="A798" s="435"/>
      <c r="B798" s="426"/>
      <c r="C798" s="462"/>
      <c r="D798" s="16" t="s">
        <v>18</v>
      </c>
      <c r="E798" s="234"/>
      <c r="F798" s="234"/>
      <c r="G798" s="234"/>
      <c r="H798" s="235"/>
      <c r="I798" s="235"/>
      <c r="J798" s="432"/>
      <c r="K798" s="236"/>
      <c r="L798" s="236"/>
      <c r="M798" s="236"/>
      <c r="N798" s="273">
        <f t="shared" ref="N798:N800" si="358">E798+H798+I798+K798+L798+M798</f>
        <v>0</v>
      </c>
    </row>
    <row r="799" spans="1:14" s="38" customFormat="1" ht="23.25" hidden="1" x14ac:dyDescent="0.25">
      <c r="A799" s="435"/>
      <c r="B799" s="426"/>
      <c r="C799" s="462"/>
      <c r="D799" s="16" t="s">
        <v>10</v>
      </c>
      <c r="E799" s="234"/>
      <c r="F799" s="234"/>
      <c r="G799" s="234"/>
      <c r="H799" s="235"/>
      <c r="I799" s="235"/>
      <c r="J799" s="432"/>
      <c r="K799" s="236"/>
      <c r="L799" s="236"/>
      <c r="M799" s="236"/>
      <c r="N799" s="273">
        <f t="shared" si="358"/>
        <v>0</v>
      </c>
    </row>
    <row r="800" spans="1:14" s="38" customFormat="1" ht="22.5" hidden="1" x14ac:dyDescent="0.25">
      <c r="A800" s="460"/>
      <c r="B800" s="427"/>
      <c r="C800" s="463"/>
      <c r="D800" s="17" t="s">
        <v>11</v>
      </c>
      <c r="E800" s="238"/>
      <c r="F800" s="238"/>
      <c r="G800" s="238"/>
      <c r="H800" s="239"/>
      <c r="I800" s="239"/>
      <c r="J800" s="433"/>
      <c r="K800" s="236"/>
      <c r="L800" s="236"/>
      <c r="M800" s="236"/>
      <c r="N800" s="88">
        <f t="shared" si="358"/>
        <v>0</v>
      </c>
    </row>
    <row r="801" spans="1:14" s="38" customFormat="1" ht="39" hidden="1" x14ac:dyDescent="0.25">
      <c r="A801" s="449" t="s">
        <v>13</v>
      </c>
      <c r="B801" s="29" t="s">
        <v>24</v>
      </c>
      <c r="C801" s="41"/>
      <c r="D801" s="42"/>
      <c r="E801" s="240"/>
      <c r="F801" s="240"/>
      <c r="G801" s="240"/>
      <c r="H801" s="240"/>
      <c r="I801" s="240"/>
      <c r="J801" s="241"/>
      <c r="K801" s="236"/>
      <c r="L801" s="236"/>
      <c r="M801" s="236"/>
      <c r="N801" s="242"/>
    </row>
    <row r="802" spans="1:14" s="38" customFormat="1" hidden="1" x14ac:dyDescent="0.25">
      <c r="A802" s="454"/>
      <c r="B802" s="13" t="s">
        <v>96</v>
      </c>
      <c r="C802" s="27"/>
      <c r="D802" s="11"/>
      <c r="E802" s="27"/>
      <c r="F802" s="27"/>
      <c r="G802" s="27"/>
      <c r="H802" s="27"/>
      <c r="I802" s="27"/>
      <c r="J802" s="39"/>
      <c r="K802" s="27"/>
      <c r="L802" s="27"/>
      <c r="M802" s="27"/>
      <c r="N802" s="28"/>
    </row>
    <row r="803" spans="1:14" s="38" customFormat="1" ht="19.5" hidden="1" x14ac:dyDescent="0.25">
      <c r="A803" s="14"/>
      <c r="B803" s="15" t="s">
        <v>14</v>
      </c>
      <c r="C803" s="446" t="s">
        <v>15</v>
      </c>
      <c r="D803" s="447"/>
      <c r="E803" s="447"/>
      <c r="F803" s="447"/>
      <c r="G803" s="447"/>
      <c r="H803" s="447"/>
      <c r="I803" s="447"/>
      <c r="J803" s="447"/>
      <c r="K803" s="455"/>
      <c r="L803" s="455"/>
      <c r="M803" s="455"/>
      <c r="N803" s="456"/>
    </row>
    <row r="804" spans="1:14" s="38" customFormat="1" ht="22.5" hidden="1" customHeight="1" x14ac:dyDescent="0.25">
      <c r="A804" s="434" t="s">
        <v>29</v>
      </c>
      <c r="B804" s="425" t="s">
        <v>34</v>
      </c>
      <c r="C804" s="461"/>
      <c r="D804" s="4" t="s">
        <v>17</v>
      </c>
      <c r="E804" s="78">
        <f t="shared" ref="E804:I804" si="359">SUM(E805:E807)</f>
        <v>0</v>
      </c>
      <c r="F804" s="78">
        <f t="shared" si="359"/>
        <v>0</v>
      </c>
      <c r="G804" s="78">
        <f t="shared" si="359"/>
        <v>0</v>
      </c>
      <c r="H804" s="78">
        <f t="shared" si="359"/>
        <v>0</v>
      </c>
      <c r="I804" s="78">
        <f t="shared" si="359"/>
        <v>0</v>
      </c>
      <c r="J804" s="431"/>
      <c r="K804" s="78">
        <f t="shared" ref="K804:M804" si="360">SUM(K805:K807)</f>
        <v>0</v>
      </c>
      <c r="L804" s="78">
        <f t="shared" si="360"/>
        <v>0</v>
      </c>
      <c r="M804" s="78">
        <f t="shared" si="360"/>
        <v>0</v>
      </c>
      <c r="N804" s="88">
        <f>E804+H804+I804+K804+L804+M804</f>
        <v>0</v>
      </c>
    </row>
    <row r="805" spans="1:14" s="38" customFormat="1" ht="23.25" hidden="1" x14ac:dyDescent="0.25">
      <c r="A805" s="435"/>
      <c r="B805" s="426"/>
      <c r="C805" s="462"/>
      <c r="D805" s="16" t="s">
        <v>18</v>
      </c>
      <c r="E805" s="234"/>
      <c r="F805" s="234"/>
      <c r="G805" s="234"/>
      <c r="H805" s="235"/>
      <c r="I805" s="235"/>
      <c r="J805" s="432"/>
      <c r="K805" s="236"/>
      <c r="L805" s="236"/>
      <c r="M805" s="236"/>
      <c r="N805" s="273">
        <f t="shared" ref="N805:N807" si="361">E805+H805+I805+K805+L805+M805</f>
        <v>0</v>
      </c>
    </row>
    <row r="806" spans="1:14" s="38" customFormat="1" ht="23.25" hidden="1" x14ac:dyDescent="0.25">
      <c r="A806" s="435"/>
      <c r="B806" s="426"/>
      <c r="C806" s="462"/>
      <c r="D806" s="16" t="s">
        <v>10</v>
      </c>
      <c r="E806" s="234"/>
      <c r="F806" s="234"/>
      <c r="G806" s="234"/>
      <c r="H806" s="235"/>
      <c r="I806" s="235"/>
      <c r="J806" s="432"/>
      <c r="K806" s="236"/>
      <c r="L806" s="236"/>
      <c r="M806" s="236"/>
      <c r="N806" s="273">
        <f t="shared" si="361"/>
        <v>0</v>
      </c>
    </row>
    <row r="807" spans="1:14" s="38" customFormat="1" ht="22.5" hidden="1" x14ac:dyDescent="0.25">
      <c r="A807" s="435"/>
      <c r="B807" s="427"/>
      <c r="C807" s="462"/>
      <c r="D807" s="20" t="s">
        <v>11</v>
      </c>
      <c r="E807" s="238"/>
      <c r="F807" s="238"/>
      <c r="G807" s="238"/>
      <c r="H807" s="239"/>
      <c r="I807" s="239"/>
      <c r="J807" s="433"/>
      <c r="K807" s="236"/>
      <c r="L807" s="236"/>
      <c r="M807" s="236"/>
      <c r="N807" s="88">
        <f t="shared" si="361"/>
        <v>0</v>
      </c>
    </row>
    <row r="808" spans="1:14" s="38" customFormat="1" ht="39.75" hidden="1" thickBot="1" x14ac:dyDescent="0.3">
      <c r="A808" s="89" t="s">
        <v>28</v>
      </c>
      <c r="B808" s="90" t="s">
        <v>30</v>
      </c>
      <c r="C808" s="91"/>
      <c r="D808" s="92"/>
      <c r="E808" s="247"/>
      <c r="F808" s="247"/>
      <c r="G808" s="247"/>
      <c r="H808" s="247"/>
      <c r="I808" s="247"/>
      <c r="J808" s="248"/>
      <c r="K808" s="249"/>
      <c r="L808" s="249"/>
      <c r="M808" s="249"/>
      <c r="N808" s="250"/>
    </row>
    <row r="809" spans="1:14" s="38" customFormat="1" ht="21" hidden="1" customHeight="1" thickBot="1" x14ac:dyDescent="0.3">
      <c r="A809" s="451" t="s">
        <v>33</v>
      </c>
      <c r="B809" s="452"/>
      <c r="C809" s="452"/>
      <c r="D809" s="452"/>
      <c r="E809" s="452"/>
      <c r="F809" s="452"/>
      <c r="G809" s="452"/>
      <c r="H809" s="452"/>
      <c r="I809" s="452"/>
      <c r="J809" s="452"/>
      <c r="K809" s="452"/>
      <c r="L809" s="452"/>
      <c r="M809" s="452"/>
      <c r="N809" s="453"/>
    </row>
    <row r="810" spans="1:14" s="38" customFormat="1" ht="39" hidden="1" x14ac:dyDescent="0.25">
      <c r="A810" s="444" t="s">
        <v>12</v>
      </c>
      <c r="B810" s="6" t="s">
        <v>24</v>
      </c>
      <c r="C810" s="30"/>
      <c r="D810" s="31"/>
      <c r="E810" s="30"/>
      <c r="F810" s="30"/>
      <c r="G810" s="30"/>
      <c r="H810" s="30"/>
      <c r="I810" s="30"/>
      <c r="J810" s="40"/>
      <c r="K810" s="5"/>
      <c r="L810" s="5"/>
      <c r="M810" s="5"/>
      <c r="N810" s="35"/>
    </row>
    <row r="811" spans="1:14" s="38" customFormat="1" hidden="1" x14ac:dyDescent="0.25">
      <c r="A811" s="449"/>
      <c r="B811" s="7" t="s">
        <v>96</v>
      </c>
      <c r="C811" s="12"/>
      <c r="D811" s="9"/>
      <c r="E811" s="12"/>
      <c r="F811" s="12"/>
      <c r="G811" s="12"/>
      <c r="H811" s="12"/>
      <c r="I811" s="12"/>
      <c r="J811" s="43"/>
      <c r="K811" s="8"/>
      <c r="L811" s="8"/>
      <c r="M811" s="8"/>
      <c r="N811" s="10"/>
    </row>
    <row r="812" spans="1:14" s="38" customFormat="1" ht="19.5" hidden="1" x14ac:dyDescent="0.25">
      <c r="A812" s="18"/>
      <c r="B812" s="19" t="s">
        <v>14</v>
      </c>
      <c r="C812" s="450" t="s">
        <v>15</v>
      </c>
      <c r="D812" s="450"/>
      <c r="E812" s="450"/>
      <c r="F812" s="450"/>
      <c r="G812" s="450"/>
      <c r="H812" s="450"/>
      <c r="I812" s="450"/>
      <c r="J812" s="450"/>
      <c r="K812" s="455"/>
      <c r="L812" s="455"/>
      <c r="M812" s="455"/>
      <c r="N812" s="456"/>
    </row>
    <row r="813" spans="1:14" s="38" customFormat="1" ht="22.5" hidden="1" customHeight="1" x14ac:dyDescent="0.25">
      <c r="A813" s="435" t="s">
        <v>16</v>
      </c>
      <c r="B813" s="425" t="s">
        <v>34</v>
      </c>
      <c r="C813" s="61"/>
      <c r="D813" s="45" t="s">
        <v>17</v>
      </c>
      <c r="E813" s="78">
        <f t="shared" ref="E813:I813" si="362">SUM(E814:E816)</f>
        <v>0</v>
      </c>
      <c r="F813" s="78">
        <f t="shared" si="362"/>
        <v>0</v>
      </c>
      <c r="G813" s="78">
        <f t="shared" si="362"/>
        <v>0</v>
      </c>
      <c r="H813" s="78">
        <f t="shared" si="362"/>
        <v>0</v>
      </c>
      <c r="I813" s="78">
        <f t="shared" si="362"/>
        <v>0</v>
      </c>
      <c r="J813" s="431"/>
      <c r="K813" s="78">
        <f t="shared" ref="K813:M813" si="363">SUM(K814:K816)</f>
        <v>0</v>
      </c>
      <c r="L813" s="78">
        <f t="shared" si="363"/>
        <v>0</v>
      </c>
      <c r="M813" s="78">
        <f t="shared" si="363"/>
        <v>0</v>
      </c>
      <c r="N813" s="88">
        <f>E813+H813+I813+K813+L813+M813</f>
        <v>0</v>
      </c>
    </row>
    <row r="814" spans="1:14" s="38" customFormat="1" ht="23.25" hidden="1" x14ac:dyDescent="0.25">
      <c r="A814" s="435"/>
      <c r="B814" s="426"/>
      <c r="C814" s="33"/>
      <c r="D814" s="16" t="s">
        <v>18</v>
      </c>
      <c r="E814" s="234"/>
      <c r="F814" s="234"/>
      <c r="G814" s="234"/>
      <c r="H814" s="235"/>
      <c r="I814" s="235"/>
      <c r="J814" s="432"/>
      <c r="K814" s="236"/>
      <c r="L814" s="236"/>
      <c r="M814" s="236"/>
      <c r="N814" s="273">
        <f t="shared" ref="N814:N816" si="364">E814+H814+I814+K814+L814+M814</f>
        <v>0</v>
      </c>
    </row>
    <row r="815" spans="1:14" s="38" customFormat="1" ht="23.25" hidden="1" x14ac:dyDescent="0.25">
      <c r="A815" s="435"/>
      <c r="B815" s="426"/>
      <c r="C815" s="33"/>
      <c r="D815" s="16" t="s">
        <v>10</v>
      </c>
      <c r="E815" s="234"/>
      <c r="F815" s="234"/>
      <c r="G815" s="234"/>
      <c r="H815" s="235"/>
      <c r="I815" s="235"/>
      <c r="J815" s="432"/>
      <c r="K815" s="236"/>
      <c r="L815" s="236"/>
      <c r="M815" s="236"/>
      <c r="N815" s="273">
        <f t="shared" si="364"/>
        <v>0</v>
      </c>
    </row>
    <row r="816" spans="1:14" s="38" customFormat="1" ht="22.5" hidden="1" x14ac:dyDescent="0.25">
      <c r="A816" s="435"/>
      <c r="B816" s="426"/>
      <c r="C816" s="62"/>
      <c r="D816" s="20" t="s">
        <v>11</v>
      </c>
      <c r="E816" s="238"/>
      <c r="F816" s="238"/>
      <c r="G816" s="238"/>
      <c r="H816" s="239"/>
      <c r="I816" s="239"/>
      <c r="J816" s="433"/>
      <c r="K816" s="236"/>
      <c r="L816" s="236"/>
      <c r="M816" s="236"/>
      <c r="N816" s="88">
        <f t="shared" si="364"/>
        <v>0</v>
      </c>
    </row>
    <row r="817" spans="1:19" s="38" customFormat="1" ht="40.5" hidden="1" x14ac:dyDescent="0.25">
      <c r="A817" s="486">
        <v>1</v>
      </c>
      <c r="B817" s="77" t="s">
        <v>52</v>
      </c>
      <c r="C817" s="488"/>
      <c r="D817" s="55" t="s">
        <v>9</v>
      </c>
      <c r="E817" s="251">
        <f>E818+E819+E820</f>
        <v>0</v>
      </c>
      <c r="F817" s="251">
        <f t="shared" ref="F817:I817" si="365">F818+F819+F820</f>
        <v>0</v>
      </c>
      <c r="G817" s="251">
        <f t="shared" si="365"/>
        <v>0</v>
      </c>
      <c r="H817" s="251">
        <f t="shared" si="365"/>
        <v>0</v>
      </c>
      <c r="I817" s="251">
        <f t="shared" si="365"/>
        <v>0</v>
      </c>
      <c r="J817" s="490"/>
      <c r="K817" s="251">
        <f t="shared" ref="K817:N817" si="366">K818+K819+K820</f>
        <v>0</v>
      </c>
      <c r="L817" s="251">
        <f t="shared" si="366"/>
        <v>0</v>
      </c>
      <c r="M817" s="251">
        <f t="shared" si="366"/>
        <v>0</v>
      </c>
      <c r="N817" s="252">
        <f t="shared" si="366"/>
        <v>0</v>
      </c>
    </row>
    <row r="818" spans="1:19" s="38" customFormat="1" ht="20.25" hidden="1" customHeight="1" x14ac:dyDescent="0.25">
      <c r="A818" s="486"/>
      <c r="B818" s="493" t="str">
        <f>F792</f>
        <v>МЕЖДУНАРОДНАЯ КООПЕРАЦИЯ И ЭКСПОРТ</v>
      </c>
      <c r="C818" s="488"/>
      <c r="D818" s="56" t="s">
        <v>18</v>
      </c>
      <c r="E818" s="253"/>
      <c r="F818" s="253"/>
      <c r="G818" s="253"/>
      <c r="H818" s="253"/>
      <c r="I818" s="253"/>
      <c r="J818" s="491"/>
      <c r="K818" s="254"/>
      <c r="L818" s="254"/>
      <c r="M818" s="254"/>
      <c r="N818" s="257">
        <f t="shared" ref="N818:N820" si="367">E818+H818+I818+K818+L818+M818</f>
        <v>0</v>
      </c>
    </row>
    <row r="819" spans="1:19" s="38" customFormat="1" ht="20.25" hidden="1" customHeight="1" x14ac:dyDescent="0.25">
      <c r="A819" s="486"/>
      <c r="B819" s="494"/>
      <c r="C819" s="488"/>
      <c r="D819" s="56" t="s">
        <v>10</v>
      </c>
      <c r="E819" s="253"/>
      <c r="F819" s="253"/>
      <c r="G819" s="253"/>
      <c r="H819" s="253"/>
      <c r="I819" s="253"/>
      <c r="J819" s="491"/>
      <c r="K819" s="254"/>
      <c r="L819" s="254"/>
      <c r="M819" s="254"/>
      <c r="N819" s="257">
        <f t="shared" si="367"/>
        <v>0</v>
      </c>
    </row>
    <row r="820" spans="1:19" s="38" customFormat="1" ht="21" hidden="1" customHeight="1" thickBot="1" x14ac:dyDescent="0.3">
      <c r="A820" s="487"/>
      <c r="B820" s="495"/>
      <c r="C820" s="489"/>
      <c r="D820" s="98" t="s">
        <v>11</v>
      </c>
      <c r="E820" s="255"/>
      <c r="F820" s="255"/>
      <c r="G820" s="255"/>
      <c r="H820" s="255"/>
      <c r="I820" s="255"/>
      <c r="J820" s="492"/>
      <c r="K820" s="256"/>
      <c r="L820" s="256"/>
      <c r="M820" s="256"/>
      <c r="N820" s="258">
        <f t="shared" si="367"/>
        <v>0</v>
      </c>
    </row>
    <row r="821" spans="1:19" s="38" customFormat="1" ht="15" x14ac:dyDescent="0.25"/>
    <row r="822" spans="1:19" s="38" customFormat="1" ht="15" x14ac:dyDescent="0.25"/>
    <row r="823" spans="1:19" s="38" customFormat="1" ht="15" x14ac:dyDescent="0.25"/>
    <row r="824" spans="1:19" s="38" customFormat="1" ht="18" customHeight="1" thickBot="1" x14ac:dyDescent="0.3"/>
    <row r="825" spans="1:19" ht="49.5" customHeight="1" thickBot="1" x14ac:dyDescent="0.3">
      <c r="A825" s="541" t="s">
        <v>65</v>
      </c>
      <c r="B825" s="542"/>
      <c r="C825" s="542"/>
      <c r="D825" s="542"/>
      <c r="E825" s="542"/>
      <c r="F825" s="542"/>
      <c r="G825" s="542"/>
      <c r="H825" s="542"/>
      <c r="I825" s="542"/>
      <c r="J825" s="542"/>
      <c r="K825" s="542"/>
      <c r="L825" s="542"/>
      <c r="M825" s="542"/>
      <c r="N825" s="543"/>
    </row>
    <row r="826" spans="1:19" s="32" customFormat="1" ht="7.5" customHeight="1" thickBot="1" x14ac:dyDescent="0.3">
      <c r="A826" s="72"/>
      <c r="B826" s="72"/>
      <c r="C826" s="72"/>
      <c r="D826" s="72"/>
      <c r="E826" s="72"/>
      <c r="F826" s="72"/>
      <c r="G826" s="72"/>
      <c r="H826" s="72"/>
      <c r="I826" s="72"/>
      <c r="J826" s="72"/>
      <c r="K826" s="72"/>
      <c r="L826" s="72"/>
      <c r="M826" s="72"/>
      <c r="N826" s="72"/>
    </row>
    <row r="827" spans="1:19" s="52" customFormat="1" ht="22.5" customHeight="1" x14ac:dyDescent="0.3">
      <c r="A827" s="507"/>
      <c r="B827" s="501" t="s">
        <v>50</v>
      </c>
      <c r="C827" s="504"/>
      <c r="D827" s="218" t="s">
        <v>9</v>
      </c>
      <c r="E827" s="81">
        <f t="shared" ref="E827:K827" si="368">SUM(E828:E830)</f>
        <v>113.08</v>
      </c>
      <c r="F827" s="81">
        <f t="shared" si="368"/>
        <v>111.63</v>
      </c>
      <c r="G827" s="81">
        <f t="shared" si="368"/>
        <v>40.08</v>
      </c>
      <c r="H827" s="81">
        <f t="shared" si="368"/>
        <v>52.32</v>
      </c>
      <c r="I827" s="81">
        <f t="shared" si="368"/>
        <v>32.549999999999997</v>
      </c>
      <c r="J827" s="544"/>
      <c r="K827" s="81">
        <f t="shared" si="368"/>
        <v>46</v>
      </c>
      <c r="L827" s="81">
        <f t="shared" ref="L827" si="369">SUM(L828:L830)</f>
        <v>44.8</v>
      </c>
      <c r="M827" s="81">
        <f>SUM(M828:M830)</f>
        <v>43.8</v>
      </c>
      <c r="N827" s="82">
        <f t="shared" ref="N827" si="370">SUM(N828:N830)</f>
        <v>332.55</v>
      </c>
    </row>
    <row r="828" spans="1:19" s="52" customFormat="1" ht="22.5" customHeight="1" x14ac:dyDescent="0.3">
      <c r="A828" s="508"/>
      <c r="B828" s="502"/>
      <c r="C828" s="505"/>
      <c r="D828" s="71" t="s">
        <v>18</v>
      </c>
      <c r="E828" s="96">
        <f>E833+E843+E847+E851+E858+E862+E868+E872+E878</f>
        <v>0</v>
      </c>
      <c r="F828" s="96">
        <f t="shared" ref="F828:M829" si="371">F833+F843+F847+F851+F858+F862+F868+F872+F878</f>
        <v>0</v>
      </c>
      <c r="G828" s="96">
        <f t="shared" si="371"/>
        <v>0</v>
      </c>
      <c r="H828" s="96">
        <f t="shared" si="371"/>
        <v>0</v>
      </c>
      <c r="I828" s="96">
        <f t="shared" si="371"/>
        <v>0</v>
      </c>
      <c r="J828" s="545"/>
      <c r="K828" s="96">
        <f t="shared" si="371"/>
        <v>0</v>
      </c>
      <c r="L828" s="96">
        <f t="shared" si="371"/>
        <v>0</v>
      </c>
      <c r="M828" s="96">
        <f t="shared" si="371"/>
        <v>0</v>
      </c>
      <c r="N828" s="116">
        <f t="shared" ref="N828:N829" si="372">E828+H828+I828+K828+L828+M828</f>
        <v>0</v>
      </c>
    </row>
    <row r="829" spans="1:19" s="52" customFormat="1" ht="22.5" customHeight="1" x14ac:dyDescent="0.3">
      <c r="A829" s="508"/>
      <c r="B829" s="502"/>
      <c r="C829" s="505"/>
      <c r="D829" s="71" t="s">
        <v>10</v>
      </c>
      <c r="E829" s="96">
        <f>E834+E844+E848+E852+E859+E863+E869+E873+E879</f>
        <v>95.3</v>
      </c>
      <c r="F829" s="96">
        <f t="shared" si="371"/>
        <v>95.3</v>
      </c>
      <c r="G829" s="96">
        <f t="shared" si="371"/>
        <v>34.9</v>
      </c>
      <c r="H829" s="96">
        <f t="shared" si="371"/>
        <v>15.39</v>
      </c>
      <c r="I829" s="96">
        <f t="shared" si="371"/>
        <v>0</v>
      </c>
      <c r="J829" s="545"/>
      <c r="K829" s="96">
        <f t="shared" si="371"/>
        <v>0</v>
      </c>
      <c r="L829" s="96">
        <f t="shared" si="371"/>
        <v>0</v>
      </c>
      <c r="M829" s="96">
        <f t="shared" si="371"/>
        <v>0</v>
      </c>
      <c r="N829" s="116">
        <f t="shared" si="372"/>
        <v>110.69</v>
      </c>
    </row>
    <row r="830" spans="1:19" s="52" customFormat="1" ht="22.5" customHeight="1" thickBot="1" x14ac:dyDescent="0.35">
      <c r="A830" s="509"/>
      <c r="B830" s="503"/>
      <c r="C830" s="506"/>
      <c r="D830" s="70" t="s">
        <v>11</v>
      </c>
      <c r="E830" s="94">
        <f>E835+E845+E849+E853+E860+E864+E874+E880</f>
        <v>17.78</v>
      </c>
      <c r="F830" s="94">
        <f t="shared" ref="F830:I830" si="373">F835+F845+F849+F853+F860+F864+F874+F880</f>
        <v>16.330000000000002</v>
      </c>
      <c r="G830" s="94">
        <f t="shared" si="373"/>
        <v>5.1800000000000006</v>
      </c>
      <c r="H830" s="94">
        <f t="shared" si="373"/>
        <v>36.93</v>
      </c>
      <c r="I830" s="94">
        <f t="shared" si="373"/>
        <v>32.549999999999997</v>
      </c>
      <c r="J830" s="546"/>
      <c r="K830" s="94">
        <f>K835+K845+K849+K853+K860+K864+K874+K880</f>
        <v>46</v>
      </c>
      <c r="L830" s="94">
        <f>L835+L845+L849+L853+L860+L864+L874+L880</f>
        <v>44.8</v>
      </c>
      <c r="M830" s="94">
        <f>M835+M845+M849+M853+M860+M864+M874+M880</f>
        <v>43.8</v>
      </c>
      <c r="N830" s="95">
        <f>E830+H830+I830+K830+L830+M830</f>
        <v>221.86</v>
      </c>
    </row>
    <row r="831" spans="1:19" ht="29.25" hidden="1" thickBot="1" x14ac:dyDescent="0.5">
      <c r="A831" s="115">
        <v>1</v>
      </c>
      <c r="B831" s="510" t="s">
        <v>35</v>
      </c>
      <c r="C831" s="511"/>
      <c r="D831" s="511"/>
      <c r="E831" s="511"/>
      <c r="F831" s="511"/>
      <c r="G831" s="511"/>
      <c r="H831" s="511"/>
      <c r="I831" s="511"/>
      <c r="J831" s="511"/>
      <c r="K831" s="511"/>
      <c r="L831" s="511"/>
      <c r="M831" s="511"/>
      <c r="N831" s="512"/>
      <c r="S831" s="106"/>
    </row>
    <row r="832" spans="1:19" ht="22.5" hidden="1" x14ac:dyDescent="0.25">
      <c r="A832" s="518" t="s">
        <v>37</v>
      </c>
      <c r="B832" s="516" t="s">
        <v>285</v>
      </c>
      <c r="C832" s="517"/>
      <c r="D832" s="60" t="s">
        <v>17</v>
      </c>
      <c r="E832" s="78">
        <f t="shared" ref="E832:I832" si="374">SUM(E833:E835)</f>
        <v>0</v>
      </c>
      <c r="F832" s="78">
        <f t="shared" si="374"/>
        <v>0</v>
      </c>
      <c r="G832" s="78">
        <f t="shared" si="374"/>
        <v>0</v>
      </c>
      <c r="H832" s="78">
        <f t="shared" si="374"/>
        <v>0</v>
      </c>
      <c r="I832" s="78">
        <f t="shared" si="374"/>
        <v>0</v>
      </c>
      <c r="J832" s="431"/>
      <c r="K832" s="78">
        <f t="shared" ref="K832:M832" si="375">SUM(K833:K835)</f>
        <v>0</v>
      </c>
      <c r="L832" s="78">
        <f t="shared" si="375"/>
        <v>0</v>
      </c>
      <c r="M832" s="78">
        <f t="shared" si="375"/>
        <v>0</v>
      </c>
      <c r="N832" s="88">
        <f>E832+H832+I832+K832+L832+M832</f>
        <v>0</v>
      </c>
    </row>
    <row r="833" spans="1:14" ht="23.25" hidden="1" x14ac:dyDescent="0.25">
      <c r="A833" s="423"/>
      <c r="B833" s="426"/>
      <c r="C833" s="429"/>
      <c r="D833" s="16" t="s">
        <v>18</v>
      </c>
      <c r="E833" s="234">
        <v>0</v>
      </c>
      <c r="F833" s="234">
        <v>0</v>
      </c>
      <c r="G833" s="234">
        <v>0</v>
      </c>
      <c r="H833" s="235">
        <v>0</v>
      </c>
      <c r="I833" s="235">
        <v>0</v>
      </c>
      <c r="J833" s="432"/>
      <c r="K833" s="236">
        <v>0</v>
      </c>
      <c r="L833" s="236">
        <v>0</v>
      </c>
      <c r="M833" s="236">
        <v>0</v>
      </c>
      <c r="N833" s="273">
        <f t="shared" ref="N833:N835" si="376">E833+H833+I833+K833+L833+M833</f>
        <v>0</v>
      </c>
    </row>
    <row r="834" spans="1:14" ht="23.25" hidden="1" x14ac:dyDescent="0.25">
      <c r="A834" s="423"/>
      <c r="B834" s="426"/>
      <c r="C834" s="429"/>
      <c r="D834" s="16" t="s">
        <v>10</v>
      </c>
      <c r="E834" s="234">
        <v>0</v>
      </c>
      <c r="F834" s="234">
        <v>0</v>
      </c>
      <c r="G834" s="234">
        <v>0</v>
      </c>
      <c r="H834" s="235">
        <v>0</v>
      </c>
      <c r="I834" s="235">
        <v>0</v>
      </c>
      <c r="J834" s="432"/>
      <c r="K834" s="236">
        <v>0</v>
      </c>
      <c r="L834" s="236">
        <v>0</v>
      </c>
      <c r="M834" s="236">
        <v>0</v>
      </c>
      <c r="N834" s="273">
        <f t="shared" si="376"/>
        <v>0</v>
      </c>
    </row>
    <row r="835" spans="1:14" ht="40.9" hidden="1" customHeight="1" x14ac:dyDescent="0.25">
      <c r="A835" s="424"/>
      <c r="B835" s="427"/>
      <c r="C835" s="430"/>
      <c r="D835" s="17" t="s">
        <v>11</v>
      </c>
      <c r="E835" s="238">
        <v>0</v>
      </c>
      <c r="F835" s="238">
        <v>0</v>
      </c>
      <c r="G835" s="238">
        <v>0</v>
      </c>
      <c r="H835" s="239">
        <v>0</v>
      </c>
      <c r="I835" s="239">
        <v>0</v>
      </c>
      <c r="J835" s="433"/>
      <c r="K835" s="236">
        <v>0</v>
      </c>
      <c r="L835" s="236">
        <v>0</v>
      </c>
      <c r="M835" s="236">
        <v>0</v>
      </c>
      <c r="N835" s="88">
        <f t="shared" si="376"/>
        <v>0</v>
      </c>
    </row>
    <row r="836" spans="1:14" ht="22.5" hidden="1" x14ac:dyDescent="0.25">
      <c r="A836" s="422" t="s">
        <v>39</v>
      </c>
      <c r="B836" s="425" t="s">
        <v>220</v>
      </c>
      <c r="C836" s="428"/>
      <c r="D836" s="53" t="s">
        <v>17</v>
      </c>
      <c r="E836" s="78">
        <f t="shared" ref="E836:I836" si="377">SUM(E837:E839)</f>
        <v>0</v>
      </c>
      <c r="F836" s="78">
        <f t="shared" si="377"/>
        <v>0</v>
      </c>
      <c r="G836" s="78">
        <f t="shared" si="377"/>
        <v>0</v>
      </c>
      <c r="H836" s="78">
        <f t="shared" si="377"/>
        <v>0</v>
      </c>
      <c r="I836" s="78">
        <f t="shared" si="377"/>
        <v>0</v>
      </c>
      <c r="J836" s="431"/>
      <c r="K836" s="78">
        <f t="shared" ref="K836:M836" si="378">SUM(K837:K839)</f>
        <v>0</v>
      </c>
      <c r="L836" s="78">
        <f t="shared" si="378"/>
        <v>0</v>
      </c>
      <c r="M836" s="78">
        <f t="shared" si="378"/>
        <v>0</v>
      </c>
      <c r="N836" s="88">
        <f>E836+H836+I836+K836+L836+M836</f>
        <v>0</v>
      </c>
    </row>
    <row r="837" spans="1:14" ht="23.25" hidden="1" x14ac:dyDescent="0.25">
      <c r="A837" s="423"/>
      <c r="B837" s="426"/>
      <c r="C837" s="429"/>
      <c r="D837" s="16" t="s">
        <v>18</v>
      </c>
      <c r="E837" s="234">
        <v>0</v>
      </c>
      <c r="F837" s="234">
        <v>0</v>
      </c>
      <c r="G837" s="234">
        <v>0</v>
      </c>
      <c r="H837" s="235">
        <v>0</v>
      </c>
      <c r="I837" s="235">
        <v>0</v>
      </c>
      <c r="J837" s="432"/>
      <c r="K837" s="236">
        <v>0</v>
      </c>
      <c r="L837" s="236">
        <v>0</v>
      </c>
      <c r="M837" s="236">
        <v>0</v>
      </c>
      <c r="N837" s="273">
        <f t="shared" ref="N837:N839" si="379">E837+H837+I837+K837+L837+M837</f>
        <v>0</v>
      </c>
    </row>
    <row r="838" spans="1:14" ht="23.25" hidden="1" x14ac:dyDescent="0.25">
      <c r="A838" s="423"/>
      <c r="B838" s="426"/>
      <c r="C838" s="429"/>
      <c r="D838" s="16" t="s">
        <v>10</v>
      </c>
      <c r="E838" s="234">
        <v>0</v>
      </c>
      <c r="F838" s="234">
        <v>0</v>
      </c>
      <c r="G838" s="234">
        <v>0</v>
      </c>
      <c r="H838" s="235">
        <v>0</v>
      </c>
      <c r="I838" s="235">
        <v>0</v>
      </c>
      <c r="J838" s="432"/>
      <c r="K838" s="236">
        <v>0</v>
      </c>
      <c r="L838" s="236">
        <v>0</v>
      </c>
      <c r="M838" s="236">
        <v>0</v>
      </c>
      <c r="N838" s="273">
        <f t="shared" si="379"/>
        <v>0</v>
      </c>
    </row>
    <row r="839" spans="1:14" ht="151.15" hidden="1" customHeight="1" x14ac:dyDescent="0.25">
      <c r="A839" s="424"/>
      <c r="B839" s="427"/>
      <c r="C839" s="430"/>
      <c r="D839" s="20" t="s">
        <v>11</v>
      </c>
      <c r="E839" s="238">
        <v>0</v>
      </c>
      <c r="F839" s="238">
        <v>0</v>
      </c>
      <c r="G839" s="238">
        <v>0</v>
      </c>
      <c r="H839" s="239">
        <v>0</v>
      </c>
      <c r="I839" s="239">
        <v>0</v>
      </c>
      <c r="J839" s="433"/>
      <c r="K839" s="236">
        <v>0</v>
      </c>
      <c r="L839" s="236">
        <v>0</v>
      </c>
      <c r="M839" s="236">
        <v>0</v>
      </c>
      <c r="N839" s="88">
        <f t="shared" si="379"/>
        <v>0</v>
      </c>
    </row>
    <row r="840" spans="1:14" hidden="1" x14ac:dyDescent="0.3">
      <c r="A840" s="50" t="s">
        <v>28</v>
      </c>
      <c r="B840" s="36"/>
      <c r="C840" s="44"/>
      <c r="D840" s="20"/>
      <c r="E840" s="259"/>
      <c r="F840" s="259"/>
      <c r="G840" s="259"/>
      <c r="H840" s="259"/>
      <c r="I840" s="259"/>
      <c r="J840" s="259"/>
      <c r="K840" s="259"/>
      <c r="L840" s="259"/>
      <c r="M840" s="259"/>
      <c r="N840" s="259"/>
    </row>
    <row r="841" spans="1:14" x14ac:dyDescent="0.3">
      <c r="A841" s="54">
        <v>2</v>
      </c>
      <c r="B841" s="513" t="s">
        <v>49</v>
      </c>
      <c r="C841" s="514"/>
      <c r="D841" s="514"/>
      <c r="E841" s="514"/>
      <c r="F841" s="514"/>
      <c r="G841" s="514"/>
      <c r="H841" s="514"/>
      <c r="I841" s="514"/>
      <c r="J841" s="514"/>
      <c r="K841" s="514"/>
      <c r="L841" s="514"/>
      <c r="M841" s="514"/>
      <c r="N841" s="515"/>
    </row>
    <row r="842" spans="1:14" ht="22.5" x14ac:dyDescent="0.25">
      <c r="A842" s="422" t="s">
        <v>38</v>
      </c>
      <c r="B842" s="425" t="s">
        <v>287</v>
      </c>
      <c r="C842" s="428"/>
      <c r="D842" s="45" t="s">
        <v>17</v>
      </c>
      <c r="E842" s="78">
        <f t="shared" ref="E842:I842" si="380">SUM(E843:E845)</f>
        <v>0</v>
      </c>
      <c r="F842" s="78">
        <f t="shared" si="380"/>
        <v>0</v>
      </c>
      <c r="G842" s="78">
        <f t="shared" si="380"/>
        <v>0</v>
      </c>
      <c r="H842" s="78">
        <f t="shared" si="380"/>
        <v>28.9</v>
      </c>
      <c r="I842" s="78">
        <f t="shared" si="380"/>
        <v>25.4</v>
      </c>
      <c r="J842" s="431"/>
      <c r="K842" s="78">
        <f t="shared" ref="K842:M842" si="381">SUM(K843:K845)</f>
        <v>45</v>
      </c>
      <c r="L842" s="78">
        <f t="shared" si="381"/>
        <v>44</v>
      </c>
      <c r="M842" s="78">
        <f t="shared" si="381"/>
        <v>43</v>
      </c>
      <c r="N842" s="88">
        <f>E842+H842+I842+K842+L842+M842</f>
        <v>186.3</v>
      </c>
    </row>
    <row r="843" spans="1:14" ht="23.25" x14ac:dyDescent="0.25">
      <c r="A843" s="423"/>
      <c r="B843" s="426"/>
      <c r="C843" s="429"/>
      <c r="D843" s="16" t="s">
        <v>18</v>
      </c>
      <c r="E843" s="234">
        <v>0</v>
      </c>
      <c r="F843" s="234">
        <v>0</v>
      </c>
      <c r="G843" s="234"/>
      <c r="H843" s="235">
        <v>0</v>
      </c>
      <c r="I843" s="235">
        <v>0</v>
      </c>
      <c r="J843" s="432"/>
      <c r="K843" s="236">
        <v>0</v>
      </c>
      <c r="L843" s="236">
        <v>0</v>
      </c>
      <c r="M843" s="236">
        <v>0</v>
      </c>
      <c r="N843" s="273">
        <f t="shared" ref="N843:N845" si="382">E843+H843+I843+K843+L843+M843</f>
        <v>0</v>
      </c>
    </row>
    <row r="844" spans="1:14" ht="23.25" x14ac:dyDescent="0.25">
      <c r="A844" s="423"/>
      <c r="B844" s="426"/>
      <c r="C844" s="429"/>
      <c r="D844" s="16" t="s">
        <v>10</v>
      </c>
      <c r="E844" s="234">
        <v>0</v>
      </c>
      <c r="F844" s="234">
        <v>0</v>
      </c>
      <c r="G844" s="234"/>
      <c r="H844" s="235">
        <v>0</v>
      </c>
      <c r="I844" s="235">
        <v>0</v>
      </c>
      <c r="J844" s="432"/>
      <c r="K844" s="236">
        <v>0</v>
      </c>
      <c r="L844" s="236">
        <v>0</v>
      </c>
      <c r="M844" s="236">
        <v>0</v>
      </c>
      <c r="N844" s="273">
        <f t="shared" si="382"/>
        <v>0</v>
      </c>
    </row>
    <row r="845" spans="1:14" ht="82.15" customHeight="1" x14ac:dyDescent="0.25">
      <c r="A845" s="424"/>
      <c r="B845" s="427"/>
      <c r="C845" s="430"/>
      <c r="D845" s="17" t="s">
        <v>11</v>
      </c>
      <c r="E845" s="238">
        <v>0</v>
      </c>
      <c r="F845" s="238">
        <v>0</v>
      </c>
      <c r="G845" s="238"/>
      <c r="H845" s="239">
        <v>28.9</v>
      </c>
      <c r="I845" s="239">
        <v>25.4</v>
      </c>
      <c r="J845" s="433"/>
      <c r="K845" s="236">
        <v>45</v>
      </c>
      <c r="L845" s="236">
        <v>44</v>
      </c>
      <c r="M845" s="236">
        <v>43</v>
      </c>
      <c r="N845" s="88">
        <f t="shared" si="382"/>
        <v>186.3</v>
      </c>
    </row>
    <row r="846" spans="1:14" ht="22.5" x14ac:dyDescent="0.25">
      <c r="A846" s="422" t="s">
        <v>289</v>
      </c>
      <c r="B846" s="425" t="s">
        <v>288</v>
      </c>
      <c r="C846" s="428"/>
      <c r="D846" s="45" t="s">
        <v>17</v>
      </c>
      <c r="E846" s="78">
        <f t="shared" ref="E846:I846" si="383">SUM(E847:E849)</f>
        <v>105.39999999999999</v>
      </c>
      <c r="F846" s="78">
        <f t="shared" si="383"/>
        <v>105.39999999999999</v>
      </c>
      <c r="G846" s="78">
        <f t="shared" si="383"/>
        <v>38.799999999999997</v>
      </c>
      <c r="H846" s="78">
        <f t="shared" si="383"/>
        <v>0</v>
      </c>
      <c r="I846" s="78">
        <f t="shared" si="383"/>
        <v>0</v>
      </c>
      <c r="J846" s="431" t="s">
        <v>292</v>
      </c>
      <c r="K846" s="78">
        <f t="shared" ref="K846:M846" si="384">SUM(K847:K849)</f>
        <v>0</v>
      </c>
      <c r="L846" s="78">
        <f t="shared" si="384"/>
        <v>0</v>
      </c>
      <c r="M846" s="78">
        <f t="shared" si="384"/>
        <v>0</v>
      </c>
      <c r="N846" s="88">
        <f>E846+H846+I846+K846+L846+M846</f>
        <v>105.39999999999999</v>
      </c>
    </row>
    <row r="847" spans="1:14" ht="23.25" x14ac:dyDescent="0.25">
      <c r="A847" s="423"/>
      <c r="B847" s="426"/>
      <c r="C847" s="429"/>
      <c r="D847" s="16" t="s">
        <v>18</v>
      </c>
      <c r="E847" s="234">
        <v>0</v>
      </c>
      <c r="F847" s="234">
        <v>0</v>
      </c>
      <c r="G847" s="234">
        <v>0</v>
      </c>
      <c r="H847" s="235">
        <v>0</v>
      </c>
      <c r="I847" s="235">
        <v>0</v>
      </c>
      <c r="J847" s="432"/>
      <c r="K847" s="236"/>
      <c r="L847" s="236"/>
      <c r="M847" s="236"/>
      <c r="N847" s="273">
        <f t="shared" ref="N847:N849" si="385">E847+H847+I847+K847+L847+M847</f>
        <v>0</v>
      </c>
    </row>
    <row r="848" spans="1:14" ht="23.25" x14ac:dyDescent="0.25">
      <c r="A848" s="423"/>
      <c r="B848" s="426"/>
      <c r="C848" s="429"/>
      <c r="D848" s="16" t="s">
        <v>10</v>
      </c>
      <c r="E848" s="234">
        <v>94.8</v>
      </c>
      <c r="F848" s="234">
        <v>94.8</v>
      </c>
      <c r="G848" s="234">
        <v>34.4</v>
      </c>
      <c r="H848" s="235"/>
      <c r="I848" s="235"/>
      <c r="J848" s="432"/>
      <c r="K848" s="236"/>
      <c r="L848" s="236"/>
      <c r="M848" s="236"/>
      <c r="N848" s="273">
        <f t="shared" si="385"/>
        <v>94.8</v>
      </c>
    </row>
    <row r="849" spans="1:14" ht="154.15" customHeight="1" x14ac:dyDescent="0.25">
      <c r="A849" s="424"/>
      <c r="B849" s="427"/>
      <c r="C849" s="430"/>
      <c r="D849" s="17" t="s">
        <v>11</v>
      </c>
      <c r="E849" s="238">
        <v>10.6</v>
      </c>
      <c r="F849" s="238">
        <v>10.6</v>
      </c>
      <c r="G849" s="238">
        <v>4.4000000000000004</v>
      </c>
      <c r="H849" s="239"/>
      <c r="I849" s="239"/>
      <c r="J849" s="433"/>
      <c r="K849" s="236"/>
      <c r="L849" s="236"/>
      <c r="M849" s="236"/>
      <c r="N849" s="88">
        <f t="shared" si="385"/>
        <v>10.6</v>
      </c>
    </row>
    <row r="850" spans="1:14" ht="22.5" x14ac:dyDescent="0.25">
      <c r="A850" s="422" t="s">
        <v>290</v>
      </c>
      <c r="B850" s="425" t="s">
        <v>291</v>
      </c>
      <c r="C850" s="428"/>
      <c r="D850" s="45" t="s">
        <v>17</v>
      </c>
      <c r="E850" s="78">
        <f t="shared" ref="E850:I850" si="386">SUM(E851:E853)</f>
        <v>6.88</v>
      </c>
      <c r="F850" s="78">
        <f t="shared" si="386"/>
        <v>5.61</v>
      </c>
      <c r="G850" s="78">
        <f t="shared" si="386"/>
        <v>0.66</v>
      </c>
      <c r="H850" s="78">
        <f t="shared" si="386"/>
        <v>6.72</v>
      </c>
      <c r="I850" s="78">
        <f t="shared" si="386"/>
        <v>6.85</v>
      </c>
      <c r="J850" s="431" t="s">
        <v>293</v>
      </c>
      <c r="K850" s="78">
        <f t="shared" ref="K850:M850" si="387">SUM(K851:K853)</f>
        <v>0</v>
      </c>
      <c r="L850" s="78">
        <f t="shared" si="387"/>
        <v>0</v>
      </c>
      <c r="M850" s="78">
        <f t="shared" si="387"/>
        <v>0</v>
      </c>
      <c r="N850" s="88">
        <f>E850+H850+I850+K850+L850+M850</f>
        <v>20.45</v>
      </c>
    </row>
    <row r="851" spans="1:14" ht="23.25" x14ac:dyDescent="0.25">
      <c r="A851" s="423"/>
      <c r="B851" s="426"/>
      <c r="C851" s="429"/>
      <c r="D851" s="16" t="s">
        <v>18</v>
      </c>
      <c r="E851" s="234">
        <v>0</v>
      </c>
      <c r="F851" s="234">
        <v>0</v>
      </c>
      <c r="G851" s="234">
        <v>0</v>
      </c>
      <c r="H851" s="235">
        <v>0</v>
      </c>
      <c r="I851" s="235">
        <v>0</v>
      </c>
      <c r="J851" s="432"/>
      <c r="K851" s="236"/>
      <c r="L851" s="236"/>
      <c r="M851" s="236"/>
      <c r="N851" s="273">
        <f t="shared" ref="N851:N853" si="388">E851+H851+I851+K851+L851+M851</f>
        <v>0</v>
      </c>
    </row>
    <row r="852" spans="1:14" ht="23.25" x14ac:dyDescent="0.25">
      <c r="A852" s="423"/>
      <c r="B852" s="426"/>
      <c r="C852" s="429"/>
      <c r="D852" s="16" t="s">
        <v>10</v>
      </c>
      <c r="E852" s="234">
        <v>0</v>
      </c>
      <c r="F852" s="234">
        <v>0</v>
      </c>
      <c r="G852" s="234">
        <v>0</v>
      </c>
      <c r="H852" s="235">
        <v>0</v>
      </c>
      <c r="I852" s="235">
        <v>0</v>
      </c>
      <c r="J852" s="432"/>
      <c r="K852" s="236"/>
      <c r="L852" s="236"/>
      <c r="M852" s="236"/>
      <c r="N852" s="273">
        <f t="shared" si="388"/>
        <v>0</v>
      </c>
    </row>
    <row r="853" spans="1:14" ht="91.9" customHeight="1" x14ac:dyDescent="0.25">
      <c r="A853" s="424"/>
      <c r="B853" s="427"/>
      <c r="C853" s="430"/>
      <c r="D853" s="20" t="s">
        <v>11</v>
      </c>
      <c r="E853" s="238">
        <v>6.88</v>
      </c>
      <c r="F853" s="238">
        <v>5.61</v>
      </c>
      <c r="G853" s="238">
        <v>0.66</v>
      </c>
      <c r="H853" s="239">
        <v>6.72</v>
      </c>
      <c r="I853" s="239">
        <v>6.85</v>
      </c>
      <c r="J853" s="433"/>
      <c r="K853" s="236"/>
      <c r="L853" s="236"/>
      <c r="M853" s="236"/>
      <c r="N853" s="88">
        <f t="shared" si="388"/>
        <v>20.45</v>
      </c>
    </row>
    <row r="854" spans="1:14" ht="22.5" x14ac:dyDescent="0.25">
      <c r="A854" s="338"/>
      <c r="B854" s="329"/>
      <c r="C854" s="339"/>
      <c r="D854" s="20"/>
      <c r="E854" s="238"/>
      <c r="F854" s="238"/>
      <c r="G854" s="238"/>
      <c r="H854" s="239"/>
      <c r="I854" s="239"/>
      <c r="J854" s="332"/>
      <c r="K854" s="236"/>
      <c r="L854" s="236"/>
      <c r="M854" s="236"/>
      <c r="N854" s="419"/>
    </row>
    <row r="855" spans="1:14" x14ac:dyDescent="0.3">
      <c r="A855" s="50" t="s">
        <v>48</v>
      </c>
      <c r="B855" s="36"/>
      <c r="C855" s="44"/>
      <c r="D855" s="20"/>
      <c r="E855" s="259"/>
      <c r="F855" s="259"/>
      <c r="G855" s="259"/>
      <c r="H855" s="259"/>
      <c r="I855" s="259"/>
      <c r="J855" s="259"/>
      <c r="K855" s="259"/>
      <c r="L855" s="259"/>
      <c r="M855" s="259"/>
      <c r="N855" s="259"/>
    </row>
    <row r="856" spans="1:14" hidden="1" x14ac:dyDescent="0.3">
      <c r="A856" s="54">
        <v>3</v>
      </c>
      <c r="B856" s="513" t="s">
        <v>41</v>
      </c>
      <c r="C856" s="514"/>
      <c r="D856" s="514"/>
      <c r="E856" s="514"/>
      <c r="F856" s="514"/>
      <c r="G856" s="514"/>
      <c r="H856" s="514"/>
      <c r="I856" s="514"/>
      <c r="J856" s="514"/>
      <c r="K856" s="514"/>
      <c r="L856" s="514"/>
      <c r="M856" s="514"/>
      <c r="N856" s="515"/>
    </row>
    <row r="857" spans="1:14" s="32" customFormat="1" ht="22.5" hidden="1" x14ac:dyDescent="0.25">
      <c r="A857" s="422" t="s">
        <v>43</v>
      </c>
      <c r="B857" s="425" t="s">
        <v>36</v>
      </c>
      <c r="C857" s="428"/>
      <c r="D857" s="45" t="s">
        <v>17</v>
      </c>
      <c r="E857" s="78">
        <f t="shared" ref="E857:I857" si="389">SUM(E858:E860)</f>
        <v>0</v>
      </c>
      <c r="F857" s="78">
        <f t="shared" si="389"/>
        <v>0</v>
      </c>
      <c r="G857" s="78">
        <f t="shared" si="389"/>
        <v>0</v>
      </c>
      <c r="H857" s="78">
        <f t="shared" si="389"/>
        <v>0</v>
      </c>
      <c r="I857" s="78">
        <f t="shared" si="389"/>
        <v>0</v>
      </c>
      <c r="J857" s="431"/>
      <c r="K857" s="78">
        <f t="shared" ref="K857:M857" si="390">SUM(K858:K860)</f>
        <v>0</v>
      </c>
      <c r="L857" s="78">
        <f t="shared" si="390"/>
        <v>0</v>
      </c>
      <c r="M857" s="78">
        <f t="shared" si="390"/>
        <v>0</v>
      </c>
      <c r="N857" s="88">
        <f>E857+H857+I857+K857+L857+M857</f>
        <v>0</v>
      </c>
    </row>
    <row r="858" spans="1:14" s="32" customFormat="1" ht="23.25" hidden="1" x14ac:dyDescent="0.25">
      <c r="A858" s="423"/>
      <c r="B858" s="426"/>
      <c r="C858" s="429"/>
      <c r="D858" s="16" t="s">
        <v>18</v>
      </c>
      <c r="E858" s="234"/>
      <c r="F858" s="234"/>
      <c r="G858" s="234"/>
      <c r="H858" s="235"/>
      <c r="I858" s="235"/>
      <c r="J858" s="432"/>
      <c r="K858" s="236"/>
      <c r="L858" s="236"/>
      <c r="M858" s="236"/>
      <c r="N858" s="273">
        <f t="shared" ref="N858:N860" si="391">E858+H858+I858+K858+L858+M858</f>
        <v>0</v>
      </c>
    </row>
    <row r="859" spans="1:14" s="32" customFormat="1" ht="23.25" hidden="1" x14ac:dyDescent="0.25">
      <c r="A859" s="423"/>
      <c r="B859" s="426"/>
      <c r="C859" s="429"/>
      <c r="D859" s="16" t="s">
        <v>10</v>
      </c>
      <c r="E859" s="234"/>
      <c r="F859" s="234"/>
      <c r="G859" s="234"/>
      <c r="H859" s="235"/>
      <c r="I859" s="235"/>
      <c r="J859" s="432"/>
      <c r="K859" s="236"/>
      <c r="L859" s="236"/>
      <c r="M859" s="236"/>
      <c r="N859" s="273">
        <f t="shared" si="391"/>
        <v>0</v>
      </c>
    </row>
    <row r="860" spans="1:14" s="32" customFormat="1" ht="22.5" hidden="1" x14ac:dyDescent="0.25">
      <c r="A860" s="424"/>
      <c r="B860" s="427"/>
      <c r="C860" s="430"/>
      <c r="D860" s="20" t="s">
        <v>11</v>
      </c>
      <c r="E860" s="238"/>
      <c r="F860" s="238"/>
      <c r="G860" s="238"/>
      <c r="H860" s="239"/>
      <c r="I860" s="239"/>
      <c r="J860" s="433"/>
      <c r="K860" s="236"/>
      <c r="L860" s="236"/>
      <c r="M860" s="236"/>
      <c r="N860" s="88">
        <f t="shared" si="391"/>
        <v>0</v>
      </c>
    </row>
    <row r="861" spans="1:14" ht="22.5" hidden="1" x14ac:dyDescent="0.25">
      <c r="A861" s="422" t="s">
        <v>46</v>
      </c>
      <c r="B861" s="425" t="s">
        <v>36</v>
      </c>
      <c r="C861" s="428"/>
      <c r="D861" s="53" t="s">
        <v>17</v>
      </c>
      <c r="E861" s="78">
        <f t="shared" ref="E861:I861" si="392">SUM(E862:E864)</f>
        <v>0</v>
      </c>
      <c r="F861" s="78">
        <f t="shared" si="392"/>
        <v>0</v>
      </c>
      <c r="G861" s="78">
        <f t="shared" si="392"/>
        <v>0</v>
      </c>
      <c r="H861" s="78">
        <f t="shared" si="392"/>
        <v>0</v>
      </c>
      <c r="I861" s="78">
        <f t="shared" si="392"/>
        <v>0</v>
      </c>
      <c r="J861" s="431"/>
      <c r="K861" s="78">
        <f t="shared" ref="K861:M861" si="393">SUM(K862:K864)</f>
        <v>0</v>
      </c>
      <c r="L861" s="78">
        <f t="shared" si="393"/>
        <v>0</v>
      </c>
      <c r="M861" s="78">
        <f t="shared" si="393"/>
        <v>0</v>
      </c>
      <c r="N861" s="88">
        <f>E861+H861+I861+K861+L861+M861</f>
        <v>0</v>
      </c>
    </row>
    <row r="862" spans="1:14" ht="23.25" hidden="1" x14ac:dyDescent="0.25">
      <c r="A862" s="423"/>
      <c r="B862" s="426"/>
      <c r="C862" s="429"/>
      <c r="D862" s="16" t="s">
        <v>18</v>
      </c>
      <c r="E862" s="234"/>
      <c r="F862" s="234"/>
      <c r="G862" s="234"/>
      <c r="H862" s="235"/>
      <c r="I862" s="235"/>
      <c r="J862" s="432"/>
      <c r="K862" s="236"/>
      <c r="L862" s="236"/>
      <c r="M862" s="236"/>
      <c r="N862" s="273">
        <f t="shared" ref="N862:N864" si="394">E862+H862+I862+K862+L862+M862</f>
        <v>0</v>
      </c>
    </row>
    <row r="863" spans="1:14" ht="23.25" hidden="1" x14ac:dyDescent="0.25">
      <c r="A863" s="423"/>
      <c r="B863" s="426"/>
      <c r="C863" s="429"/>
      <c r="D863" s="16" t="s">
        <v>10</v>
      </c>
      <c r="E863" s="234"/>
      <c r="F863" s="234"/>
      <c r="G863" s="234"/>
      <c r="H863" s="235"/>
      <c r="I863" s="235"/>
      <c r="J863" s="432"/>
      <c r="K863" s="236"/>
      <c r="L863" s="236"/>
      <c r="M863" s="236"/>
      <c r="N863" s="273">
        <f t="shared" si="394"/>
        <v>0</v>
      </c>
    </row>
    <row r="864" spans="1:14" ht="22.5" hidden="1" x14ac:dyDescent="0.25">
      <c r="A864" s="424"/>
      <c r="B864" s="427"/>
      <c r="C864" s="430"/>
      <c r="D864" s="20" t="s">
        <v>11</v>
      </c>
      <c r="E864" s="238"/>
      <c r="F864" s="238"/>
      <c r="G864" s="238"/>
      <c r="H864" s="239"/>
      <c r="I864" s="239"/>
      <c r="J864" s="433"/>
      <c r="K864" s="236"/>
      <c r="L864" s="236"/>
      <c r="M864" s="236"/>
      <c r="N864" s="88">
        <f t="shared" si="394"/>
        <v>0</v>
      </c>
    </row>
    <row r="865" spans="1:14" hidden="1" x14ac:dyDescent="0.3">
      <c r="A865" s="50" t="s">
        <v>48</v>
      </c>
      <c r="B865" s="36"/>
      <c r="C865" s="44"/>
      <c r="D865" s="20"/>
      <c r="E865" s="259"/>
      <c r="F865" s="259"/>
      <c r="G865" s="259"/>
      <c r="H865" s="259"/>
      <c r="I865" s="259"/>
      <c r="J865" s="259"/>
      <c r="K865" s="259"/>
      <c r="L865" s="259"/>
      <c r="M865" s="259"/>
      <c r="N865" s="259"/>
    </row>
    <row r="866" spans="1:14" s="38" customFormat="1" hidden="1" x14ac:dyDescent="0.3">
      <c r="A866" s="54">
        <v>4</v>
      </c>
      <c r="B866" s="513" t="s">
        <v>42</v>
      </c>
      <c r="C866" s="514"/>
      <c r="D866" s="514"/>
      <c r="E866" s="514"/>
      <c r="F866" s="514"/>
      <c r="G866" s="514"/>
      <c r="H866" s="514"/>
      <c r="I866" s="514"/>
      <c r="J866" s="514"/>
      <c r="K866" s="514"/>
      <c r="L866" s="514"/>
      <c r="M866" s="514"/>
      <c r="N866" s="515"/>
    </row>
    <row r="867" spans="1:14" ht="22.5" hidden="1" x14ac:dyDescent="0.25">
      <c r="A867" s="422" t="s">
        <v>44</v>
      </c>
      <c r="B867" s="425" t="s">
        <v>36</v>
      </c>
      <c r="C867" s="428"/>
      <c r="D867" s="45" t="s">
        <v>17</v>
      </c>
      <c r="E867" s="78">
        <f t="shared" ref="E867:I867" si="395">SUM(E868:E870)</f>
        <v>0</v>
      </c>
      <c r="F867" s="78">
        <f t="shared" si="395"/>
        <v>0</v>
      </c>
      <c r="G867" s="78">
        <f t="shared" si="395"/>
        <v>0</v>
      </c>
      <c r="H867" s="78">
        <f t="shared" si="395"/>
        <v>0</v>
      </c>
      <c r="I867" s="78">
        <f t="shared" si="395"/>
        <v>0</v>
      </c>
      <c r="J867" s="431"/>
      <c r="K867" s="78">
        <f t="shared" ref="K867:M867" si="396">SUM(K868:K870)</f>
        <v>0</v>
      </c>
      <c r="L867" s="78">
        <f t="shared" si="396"/>
        <v>0</v>
      </c>
      <c r="M867" s="78">
        <f t="shared" si="396"/>
        <v>0</v>
      </c>
      <c r="N867" s="88">
        <f>E867+H867+I867+K867+L867+M867</f>
        <v>0</v>
      </c>
    </row>
    <row r="868" spans="1:14" ht="23.25" hidden="1" x14ac:dyDescent="0.25">
      <c r="A868" s="423"/>
      <c r="B868" s="426"/>
      <c r="C868" s="429"/>
      <c r="D868" s="16" t="s">
        <v>18</v>
      </c>
      <c r="E868" s="234"/>
      <c r="F868" s="234"/>
      <c r="G868" s="234"/>
      <c r="H868" s="235"/>
      <c r="I868" s="235"/>
      <c r="J868" s="432"/>
      <c r="K868" s="236"/>
      <c r="L868" s="236"/>
      <c r="M868" s="236"/>
      <c r="N868" s="273">
        <f t="shared" ref="N868:N870" si="397">E868+H868+I868+K868+L868+M868</f>
        <v>0</v>
      </c>
    </row>
    <row r="869" spans="1:14" ht="23.25" hidden="1" x14ac:dyDescent="0.25">
      <c r="A869" s="423"/>
      <c r="B869" s="426"/>
      <c r="C869" s="429"/>
      <c r="D869" s="16" t="s">
        <v>10</v>
      </c>
      <c r="E869" s="234"/>
      <c r="F869" s="234"/>
      <c r="G869" s="234"/>
      <c r="H869" s="235"/>
      <c r="I869" s="235"/>
      <c r="J869" s="432"/>
      <c r="K869" s="236"/>
      <c r="L869" s="236"/>
      <c r="M869" s="236"/>
      <c r="N869" s="273">
        <f t="shared" si="397"/>
        <v>0</v>
      </c>
    </row>
    <row r="870" spans="1:14" ht="22.5" hidden="1" x14ac:dyDescent="0.25">
      <c r="A870" s="424"/>
      <c r="B870" s="427"/>
      <c r="C870" s="430"/>
      <c r="D870" s="17" t="s">
        <v>11</v>
      </c>
      <c r="E870" s="238"/>
      <c r="F870" s="238"/>
      <c r="G870" s="238"/>
      <c r="H870" s="239"/>
      <c r="I870" s="239"/>
      <c r="J870" s="433"/>
      <c r="K870" s="236"/>
      <c r="L870" s="236"/>
      <c r="M870" s="236"/>
      <c r="N870" s="88">
        <f t="shared" si="397"/>
        <v>0</v>
      </c>
    </row>
    <row r="871" spans="1:14" ht="22.5" hidden="1" x14ac:dyDescent="0.25">
      <c r="A871" s="422" t="s">
        <v>47</v>
      </c>
      <c r="B871" s="425" t="s">
        <v>36</v>
      </c>
      <c r="C871" s="428"/>
      <c r="D871" s="45" t="s">
        <v>17</v>
      </c>
      <c r="E871" s="78">
        <f t="shared" ref="E871:I871" si="398">SUM(E872:E874)</f>
        <v>0</v>
      </c>
      <c r="F871" s="78">
        <f t="shared" si="398"/>
        <v>0</v>
      </c>
      <c r="G871" s="78">
        <f t="shared" si="398"/>
        <v>0</v>
      </c>
      <c r="H871" s="78">
        <f t="shared" si="398"/>
        <v>0</v>
      </c>
      <c r="I871" s="78">
        <f t="shared" si="398"/>
        <v>0</v>
      </c>
      <c r="J871" s="431"/>
      <c r="K871" s="78">
        <f t="shared" ref="K871:M871" si="399">SUM(K872:K874)</f>
        <v>0</v>
      </c>
      <c r="L871" s="78">
        <f t="shared" si="399"/>
        <v>0</v>
      </c>
      <c r="M871" s="78">
        <f t="shared" si="399"/>
        <v>0</v>
      </c>
      <c r="N871" s="88">
        <f>E871+H871+I871+K871+L871+M871</f>
        <v>0</v>
      </c>
    </row>
    <row r="872" spans="1:14" ht="23.25" hidden="1" x14ac:dyDescent="0.25">
      <c r="A872" s="423"/>
      <c r="B872" s="426"/>
      <c r="C872" s="429"/>
      <c r="D872" s="16" t="s">
        <v>18</v>
      </c>
      <c r="E872" s="234"/>
      <c r="F872" s="234"/>
      <c r="G872" s="234"/>
      <c r="H872" s="235"/>
      <c r="I872" s="235"/>
      <c r="J872" s="432"/>
      <c r="K872" s="236"/>
      <c r="L872" s="236"/>
      <c r="M872" s="236"/>
      <c r="N872" s="273">
        <f t="shared" ref="N872:N874" si="400">E872+H872+I872+K872+L872+M872</f>
        <v>0</v>
      </c>
    </row>
    <row r="873" spans="1:14" ht="23.25" hidden="1" x14ac:dyDescent="0.25">
      <c r="A873" s="423"/>
      <c r="B873" s="426"/>
      <c r="C873" s="429"/>
      <c r="D873" s="16" t="s">
        <v>10</v>
      </c>
      <c r="E873" s="234"/>
      <c r="F873" s="234"/>
      <c r="G873" s="234"/>
      <c r="H873" s="235"/>
      <c r="I873" s="235"/>
      <c r="J873" s="432"/>
      <c r="K873" s="236"/>
      <c r="L873" s="236"/>
      <c r="M873" s="236"/>
      <c r="N873" s="273">
        <f t="shared" si="400"/>
        <v>0</v>
      </c>
    </row>
    <row r="874" spans="1:14" ht="22.5" hidden="1" x14ac:dyDescent="0.25">
      <c r="A874" s="424"/>
      <c r="B874" s="427"/>
      <c r="C874" s="430"/>
      <c r="D874" s="20" t="s">
        <v>11</v>
      </c>
      <c r="E874" s="238"/>
      <c r="F874" s="238"/>
      <c r="G874" s="238"/>
      <c r="H874" s="239"/>
      <c r="I874" s="239"/>
      <c r="J874" s="433"/>
      <c r="K874" s="236"/>
      <c r="L874" s="236"/>
      <c r="M874" s="236"/>
      <c r="N874" s="88">
        <f t="shared" si="400"/>
        <v>0</v>
      </c>
    </row>
    <row r="875" spans="1:14" hidden="1" x14ac:dyDescent="0.3">
      <c r="A875" s="50" t="s">
        <v>48</v>
      </c>
      <c r="B875" s="36"/>
      <c r="C875" s="44"/>
      <c r="D875" s="20"/>
      <c r="E875" s="259"/>
      <c r="F875" s="259"/>
      <c r="G875" s="259"/>
      <c r="H875" s="259"/>
      <c r="I875" s="259"/>
      <c r="J875" s="259"/>
      <c r="K875" s="259"/>
      <c r="L875" s="259"/>
      <c r="M875" s="259"/>
      <c r="N875" s="259"/>
    </row>
    <row r="876" spans="1:14" x14ac:dyDescent="0.3">
      <c r="A876" s="54">
        <v>5</v>
      </c>
      <c r="B876" s="513" t="s">
        <v>45</v>
      </c>
      <c r="C876" s="514"/>
      <c r="D876" s="514"/>
      <c r="E876" s="514"/>
      <c r="F876" s="514"/>
      <c r="G876" s="514"/>
      <c r="H876" s="514"/>
      <c r="I876" s="514"/>
      <c r="J876" s="514"/>
      <c r="K876" s="514"/>
      <c r="L876" s="514"/>
      <c r="M876" s="514"/>
      <c r="N876" s="515"/>
    </row>
    <row r="877" spans="1:14" ht="22.5" x14ac:dyDescent="0.25">
      <c r="A877" s="422" t="s">
        <v>295</v>
      </c>
      <c r="B877" s="425" t="s">
        <v>294</v>
      </c>
      <c r="C877" s="428"/>
      <c r="D877" s="45" t="s">
        <v>17</v>
      </c>
      <c r="E877" s="78">
        <f t="shared" ref="E877:I877" si="401">SUM(E878:E880)</f>
        <v>0.8</v>
      </c>
      <c r="F877" s="78">
        <f t="shared" si="401"/>
        <v>0.62</v>
      </c>
      <c r="G877" s="78">
        <f t="shared" si="401"/>
        <v>0.62</v>
      </c>
      <c r="H877" s="78">
        <f t="shared" si="401"/>
        <v>16.7</v>
      </c>
      <c r="I877" s="78">
        <f t="shared" si="401"/>
        <v>0.3</v>
      </c>
      <c r="J877" s="431" t="s">
        <v>296</v>
      </c>
      <c r="K877" s="78">
        <f t="shared" ref="K877:M877" si="402">SUM(K878:K880)</f>
        <v>1</v>
      </c>
      <c r="L877" s="78">
        <f t="shared" si="402"/>
        <v>0.8</v>
      </c>
      <c r="M877" s="78">
        <f t="shared" si="402"/>
        <v>0.8</v>
      </c>
      <c r="N877" s="88">
        <f>E877+H877+I877+K877+L877+M877</f>
        <v>20.400000000000002</v>
      </c>
    </row>
    <row r="878" spans="1:14" ht="23.25" x14ac:dyDescent="0.25">
      <c r="A878" s="423"/>
      <c r="B878" s="426"/>
      <c r="C878" s="429"/>
      <c r="D878" s="16" t="s">
        <v>18</v>
      </c>
      <c r="E878" s="234">
        <v>0</v>
      </c>
      <c r="F878" s="234">
        <v>0</v>
      </c>
      <c r="G878" s="234">
        <v>0</v>
      </c>
      <c r="H878" s="235">
        <v>0</v>
      </c>
      <c r="I878" s="235">
        <v>0</v>
      </c>
      <c r="J878" s="432"/>
      <c r="K878" s="236">
        <v>0</v>
      </c>
      <c r="L878" s="236">
        <v>0</v>
      </c>
      <c r="M878" s="236">
        <v>0</v>
      </c>
      <c r="N878" s="273">
        <f t="shared" ref="N878:N880" si="403">E878+H878+I878+K878+L878+M878</f>
        <v>0</v>
      </c>
    </row>
    <row r="879" spans="1:14" ht="23.25" x14ac:dyDescent="0.25">
      <c r="A879" s="423"/>
      <c r="B879" s="426"/>
      <c r="C879" s="429"/>
      <c r="D879" s="16" t="s">
        <v>10</v>
      </c>
      <c r="E879" s="234">
        <v>0.5</v>
      </c>
      <c r="F879" s="234">
        <v>0.5</v>
      </c>
      <c r="G879" s="234">
        <v>0.5</v>
      </c>
      <c r="H879" s="235">
        <v>15.39</v>
      </c>
      <c r="I879" s="235"/>
      <c r="J879" s="432"/>
      <c r="K879" s="236">
        <v>0</v>
      </c>
      <c r="L879" s="236">
        <v>0</v>
      </c>
      <c r="M879" s="236">
        <v>0</v>
      </c>
      <c r="N879" s="273">
        <f t="shared" si="403"/>
        <v>15.89</v>
      </c>
    </row>
    <row r="880" spans="1:14" ht="147.6" customHeight="1" x14ac:dyDescent="0.25">
      <c r="A880" s="424"/>
      <c r="B880" s="427"/>
      <c r="C880" s="430"/>
      <c r="D880" s="17" t="s">
        <v>11</v>
      </c>
      <c r="E880" s="238">
        <v>0.3</v>
      </c>
      <c r="F880" s="238">
        <v>0.12</v>
      </c>
      <c r="G880" s="238">
        <v>0.12</v>
      </c>
      <c r="H880" s="239">
        <v>1.31</v>
      </c>
      <c r="I880" s="239">
        <v>0.3</v>
      </c>
      <c r="J880" s="433"/>
      <c r="K880" s="236">
        <v>1</v>
      </c>
      <c r="L880" s="236">
        <v>0.8</v>
      </c>
      <c r="M880" s="236">
        <v>0.8</v>
      </c>
      <c r="N880" s="88">
        <f t="shared" si="403"/>
        <v>4.51</v>
      </c>
    </row>
    <row r="881" spans="1:14" x14ac:dyDescent="0.3">
      <c r="A881" s="47" t="s">
        <v>48</v>
      </c>
      <c r="B881" s="48"/>
      <c r="C881" s="48"/>
      <c r="D881" s="49"/>
      <c r="E881" s="259"/>
      <c r="F881" s="259"/>
      <c r="G881" s="259"/>
      <c r="H881" s="259"/>
      <c r="I881" s="259"/>
      <c r="J881" s="259"/>
      <c r="K881" s="259"/>
      <c r="L881" s="259"/>
      <c r="M881" s="259"/>
      <c r="N881" s="259"/>
    </row>
    <row r="882" spans="1:14" s="52" customFormat="1" ht="21" customHeight="1" x14ac:dyDescent="0.3"/>
    <row r="883" spans="1:14" s="52" customFormat="1" ht="21" customHeight="1" x14ac:dyDescent="0.3"/>
    <row r="884" spans="1:14" s="52" customFormat="1" ht="21" customHeight="1" x14ac:dyDescent="0.3"/>
    <row r="885" spans="1:14" s="52" customFormat="1" ht="21" customHeight="1" x14ac:dyDescent="0.3"/>
  </sheetData>
  <mergeCells count="822">
    <mergeCell ref="A637:A640"/>
    <mergeCell ref="B637:B640"/>
    <mergeCell ref="C637:C640"/>
    <mergeCell ref="J637:J640"/>
    <mergeCell ref="A627:A628"/>
    <mergeCell ref="C629:J629"/>
    <mergeCell ref="K629:N629"/>
    <mergeCell ref="A630:A633"/>
    <mergeCell ref="B630:B633"/>
    <mergeCell ref="C630:C633"/>
    <mergeCell ref="J630:J633"/>
    <mergeCell ref="A634:A635"/>
    <mergeCell ref="C636:J636"/>
    <mergeCell ref="K636:N636"/>
    <mergeCell ref="A616:A619"/>
    <mergeCell ref="B616:B619"/>
    <mergeCell ref="C616:C619"/>
    <mergeCell ref="J616:J619"/>
    <mergeCell ref="A620:A621"/>
    <mergeCell ref="C622:J622"/>
    <mergeCell ref="K622:N622"/>
    <mergeCell ref="A623:A626"/>
    <mergeCell ref="B623:B626"/>
    <mergeCell ref="C623:C626"/>
    <mergeCell ref="J623:J626"/>
    <mergeCell ref="A405:A408"/>
    <mergeCell ref="B405:B408"/>
    <mergeCell ref="C405:C408"/>
    <mergeCell ref="J405:J408"/>
    <mergeCell ref="A670:A671"/>
    <mergeCell ref="C672:J672"/>
    <mergeCell ref="K672:N672"/>
    <mergeCell ref="A673:A676"/>
    <mergeCell ref="B673:B676"/>
    <mergeCell ref="C673:C676"/>
    <mergeCell ref="J673:J676"/>
    <mergeCell ref="A423:A426"/>
    <mergeCell ref="B423:B426"/>
    <mergeCell ref="C423:C426"/>
    <mergeCell ref="J423:J426"/>
    <mergeCell ref="A427:A430"/>
    <mergeCell ref="B427:B430"/>
    <mergeCell ref="C427:C430"/>
    <mergeCell ref="J427:J430"/>
    <mergeCell ref="A489:A490"/>
    <mergeCell ref="C491:J491"/>
    <mergeCell ref="K491:N491"/>
    <mergeCell ref="A492:A495"/>
    <mergeCell ref="B492:B495"/>
    <mergeCell ref="A395:A396"/>
    <mergeCell ref="C397:J397"/>
    <mergeCell ref="K397:N397"/>
    <mergeCell ref="A398:A401"/>
    <mergeCell ref="B398:B401"/>
    <mergeCell ref="C398:C401"/>
    <mergeCell ref="J398:J401"/>
    <mergeCell ref="A402:A403"/>
    <mergeCell ref="C404:J404"/>
    <mergeCell ref="K404:N404"/>
    <mergeCell ref="A384:A387"/>
    <mergeCell ref="B384:B387"/>
    <mergeCell ref="C384:C387"/>
    <mergeCell ref="J384:J387"/>
    <mergeCell ref="A388:A389"/>
    <mergeCell ref="C390:J390"/>
    <mergeCell ref="K390:N390"/>
    <mergeCell ref="A391:A394"/>
    <mergeCell ref="B391:B394"/>
    <mergeCell ref="C391:C394"/>
    <mergeCell ref="J391:J394"/>
    <mergeCell ref="C376:J376"/>
    <mergeCell ref="K376:N376"/>
    <mergeCell ref="A377:A380"/>
    <mergeCell ref="B377:B380"/>
    <mergeCell ref="C377:C380"/>
    <mergeCell ref="J377:J380"/>
    <mergeCell ref="A381:A382"/>
    <mergeCell ref="C383:J383"/>
    <mergeCell ref="K383:N383"/>
    <mergeCell ref="A366:A367"/>
    <mergeCell ref="C368:J368"/>
    <mergeCell ref="K368:N368"/>
    <mergeCell ref="A369:A372"/>
    <mergeCell ref="B369:B372"/>
    <mergeCell ref="C369:C372"/>
    <mergeCell ref="J369:J372"/>
    <mergeCell ref="A373:N373"/>
    <mergeCell ref="A374:A375"/>
    <mergeCell ref="A355:A358"/>
    <mergeCell ref="B355:B358"/>
    <mergeCell ref="C355:C358"/>
    <mergeCell ref="J355:J358"/>
    <mergeCell ref="A359:A360"/>
    <mergeCell ref="C361:J361"/>
    <mergeCell ref="K361:N361"/>
    <mergeCell ref="A362:A365"/>
    <mergeCell ref="B362:B365"/>
    <mergeCell ref="C362:C365"/>
    <mergeCell ref="J362:J365"/>
    <mergeCell ref="A329:A330"/>
    <mergeCell ref="C331:J331"/>
    <mergeCell ref="K331:N331"/>
    <mergeCell ref="A332:A335"/>
    <mergeCell ref="B332:B335"/>
    <mergeCell ref="J332:J335"/>
    <mergeCell ref="A351:N351"/>
    <mergeCell ref="A352:A353"/>
    <mergeCell ref="C354:J354"/>
    <mergeCell ref="K354:N354"/>
    <mergeCell ref="B340:B343"/>
    <mergeCell ref="J340:J343"/>
    <mergeCell ref="C340:C343"/>
    <mergeCell ref="C332:C335"/>
    <mergeCell ref="A344:A345"/>
    <mergeCell ref="C346:J346"/>
    <mergeCell ref="K346:N346"/>
    <mergeCell ref="A347:A350"/>
    <mergeCell ref="B347:B350"/>
    <mergeCell ref="C347:C350"/>
    <mergeCell ref="J347:J350"/>
    <mergeCell ref="A318:A321"/>
    <mergeCell ref="B318:B321"/>
    <mergeCell ref="J318:J321"/>
    <mergeCell ref="A322:A323"/>
    <mergeCell ref="C324:J324"/>
    <mergeCell ref="K324:N324"/>
    <mergeCell ref="A325:A328"/>
    <mergeCell ref="B325:B328"/>
    <mergeCell ref="J325:J328"/>
    <mergeCell ref="C325:C328"/>
    <mergeCell ref="C318:C321"/>
    <mergeCell ref="A307:N307"/>
    <mergeCell ref="A308:A309"/>
    <mergeCell ref="C310:J310"/>
    <mergeCell ref="K310:N310"/>
    <mergeCell ref="A311:A314"/>
    <mergeCell ref="B311:B314"/>
    <mergeCell ref="J311:J314"/>
    <mergeCell ref="A315:A316"/>
    <mergeCell ref="C317:J317"/>
    <mergeCell ref="K317:N317"/>
    <mergeCell ref="C311:C314"/>
    <mergeCell ref="A300:A301"/>
    <mergeCell ref="C302:J302"/>
    <mergeCell ref="K302:N302"/>
    <mergeCell ref="A303:A306"/>
    <mergeCell ref="B303:B306"/>
    <mergeCell ref="C303:C306"/>
    <mergeCell ref="J303:J306"/>
    <mergeCell ref="A299:N299"/>
    <mergeCell ref="K2:N2"/>
    <mergeCell ref="K19:N19"/>
    <mergeCell ref="A16:N16"/>
    <mergeCell ref="K26:N26"/>
    <mergeCell ref="A20:A23"/>
    <mergeCell ref="C26:J26"/>
    <mergeCell ref="C20:C23"/>
    <mergeCell ref="C27:C30"/>
    <mergeCell ref="C19:J19"/>
    <mergeCell ref="A24:A25"/>
    <mergeCell ref="B27:B30"/>
    <mergeCell ref="A2:J2"/>
    <mergeCell ref="C3:D3"/>
    <mergeCell ref="E3:I3"/>
    <mergeCell ref="J3:J4"/>
    <mergeCell ref="J5:J8"/>
    <mergeCell ref="K3:M3"/>
    <mergeCell ref="N3:N4"/>
    <mergeCell ref="A5:A8"/>
    <mergeCell ref="B5:B8"/>
    <mergeCell ref="C5:C8"/>
    <mergeCell ref="J20:J23"/>
    <mergeCell ref="B827:B830"/>
    <mergeCell ref="A827:A830"/>
    <mergeCell ref="A227:A230"/>
    <mergeCell ref="C227:C230"/>
    <mergeCell ref="A825:N825"/>
    <mergeCell ref="A241:N241"/>
    <mergeCell ref="A242:A243"/>
    <mergeCell ref="C244:J244"/>
    <mergeCell ref="K244:N244"/>
    <mergeCell ref="A245:A248"/>
    <mergeCell ref="B245:B248"/>
    <mergeCell ref="C245:C248"/>
    <mergeCell ref="J245:J248"/>
    <mergeCell ref="A249:A250"/>
    <mergeCell ref="C251:J251"/>
    <mergeCell ref="A27:A30"/>
    <mergeCell ref="J827:J830"/>
    <mergeCell ref="J10:J13"/>
    <mergeCell ref="A17:A18"/>
    <mergeCell ref="A871:A874"/>
    <mergeCell ref="B871:B874"/>
    <mergeCell ref="C871:C874"/>
    <mergeCell ref="B856:N856"/>
    <mergeCell ref="B866:N866"/>
    <mergeCell ref="J861:J864"/>
    <mergeCell ref="J867:J870"/>
    <mergeCell ref="J871:J874"/>
    <mergeCell ref="J27:J30"/>
    <mergeCell ref="J227:J230"/>
    <mergeCell ref="B228:B230"/>
    <mergeCell ref="A846:A849"/>
    <mergeCell ref="B846:B849"/>
    <mergeCell ref="C846:C849"/>
    <mergeCell ref="J846:J849"/>
    <mergeCell ref="B266:B268"/>
    <mergeCell ref="A270:N270"/>
    <mergeCell ref="A278:A279"/>
    <mergeCell ref="C280:J280"/>
    <mergeCell ref="K280:N280"/>
    <mergeCell ref="A281:A284"/>
    <mergeCell ref="B281:B284"/>
    <mergeCell ref="A271:A272"/>
    <mergeCell ref="A877:A880"/>
    <mergeCell ref="B877:B880"/>
    <mergeCell ref="C877:C880"/>
    <mergeCell ref="A857:A860"/>
    <mergeCell ref="B857:B860"/>
    <mergeCell ref="C857:C860"/>
    <mergeCell ref="B876:N876"/>
    <mergeCell ref="A861:A864"/>
    <mergeCell ref="B861:B864"/>
    <mergeCell ref="C861:C864"/>
    <mergeCell ref="A867:A870"/>
    <mergeCell ref="B867:B870"/>
    <mergeCell ref="C867:C870"/>
    <mergeCell ref="J877:J880"/>
    <mergeCell ref="J857:J860"/>
    <mergeCell ref="B10:B13"/>
    <mergeCell ref="C10:C13"/>
    <mergeCell ref="A10:A13"/>
    <mergeCell ref="C827:C830"/>
    <mergeCell ref="A842:A845"/>
    <mergeCell ref="B842:B845"/>
    <mergeCell ref="C842:C845"/>
    <mergeCell ref="B831:N831"/>
    <mergeCell ref="B841:N841"/>
    <mergeCell ref="B832:B835"/>
    <mergeCell ref="C832:C835"/>
    <mergeCell ref="A832:A835"/>
    <mergeCell ref="A836:A839"/>
    <mergeCell ref="B836:B839"/>
    <mergeCell ref="C836:C839"/>
    <mergeCell ref="K251:N251"/>
    <mergeCell ref="A252:A255"/>
    <mergeCell ref="B20:B23"/>
    <mergeCell ref="J832:J835"/>
    <mergeCell ref="J836:J839"/>
    <mergeCell ref="J842:J845"/>
    <mergeCell ref="A265:A268"/>
    <mergeCell ref="C265:C268"/>
    <mergeCell ref="J265:J268"/>
    <mergeCell ref="C273:J273"/>
    <mergeCell ref="K273:N273"/>
    <mergeCell ref="A274:A277"/>
    <mergeCell ref="B274:B277"/>
    <mergeCell ref="C274:C277"/>
    <mergeCell ref="J274:J277"/>
    <mergeCell ref="B252:B255"/>
    <mergeCell ref="C252:C255"/>
    <mergeCell ref="J252:J255"/>
    <mergeCell ref="A257:N257"/>
    <mergeCell ref="A258:A259"/>
    <mergeCell ref="C260:J260"/>
    <mergeCell ref="K260:N260"/>
    <mergeCell ref="A261:A264"/>
    <mergeCell ref="B261:B264"/>
    <mergeCell ref="J261:J264"/>
    <mergeCell ref="C281:C284"/>
    <mergeCell ref="J281:J284"/>
    <mergeCell ref="A416:A417"/>
    <mergeCell ref="C418:J418"/>
    <mergeCell ref="K418:N418"/>
    <mergeCell ref="A285:A286"/>
    <mergeCell ref="C287:J287"/>
    <mergeCell ref="K287:N287"/>
    <mergeCell ref="A288:A291"/>
    <mergeCell ref="B288:B291"/>
    <mergeCell ref="C288:C291"/>
    <mergeCell ref="J288:J291"/>
    <mergeCell ref="A292:A293"/>
    <mergeCell ref="C294:J294"/>
    <mergeCell ref="K294:N294"/>
    <mergeCell ref="A295:A298"/>
    <mergeCell ref="B295:B298"/>
    <mergeCell ref="C295:C298"/>
    <mergeCell ref="J295:J298"/>
    <mergeCell ref="A336:N336"/>
    <mergeCell ref="A337:A338"/>
    <mergeCell ref="C339:J339"/>
    <mergeCell ref="K339:N339"/>
    <mergeCell ref="A340:A343"/>
    <mergeCell ref="A419:A422"/>
    <mergeCell ref="B419:B422"/>
    <mergeCell ref="C419:C422"/>
    <mergeCell ref="J419:J422"/>
    <mergeCell ref="A410:A413"/>
    <mergeCell ref="C410:C413"/>
    <mergeCell ref="J410:J413"/>
    <mergeCell ref="B411:B413"/>
    <mergeCell ref="A415:N415"/>
    <mergeCell ref="A452:N452"/>
    <mergeCell ref="A460:A461"/>
    <mergeCell ref="C462:J462"/>
    <mergeCell ref="K462:N462"/>
    <mergeCell ref="A463:A466"/>
    <mergeCell ref="B463:B466"/>
    <mergeCell ref="J463:J466"/>
    <mergeCell ref="A453:A454"/>
    <mergeCell ref="C455:J455"/>
    <mergeCell ref="K455:N455"/>
    <mergeCell ref="A456:A459"/>
    <mergeCell ref="B456:B459"/>
    <mergeCell ref="C456:C459"/>
    <mergeCell ref="J456:J459"/>
    <mergeCell ref="A474:A475"/>
    <mergeCell ref="C476:J476"/>
    <mergeCell ref="K476:N476"/>
    <mergeCell ref="A477:A480"/>
    <mergeCell ref="B477:B480"/>
    <mergeCell ref="C477:C480"/>
    <mergeCell ref="J477:J480"/>
    <mergeCell ref="A468:A471"/>
    <mergeCell ref="C468:C471"/>
    <mergeCell ref="J468:J471"/>
    <mergeCell ref="B469:B471"/>
    <mergeCell ref="A473:N473"/>
    <mergeCell ref="A481:N481"/>
    <mergeCell ref="A482:A483"/>
    <mergeCell ref="C484:J484"/>
    <mergeCell ref="K484:N484"/>
    <mergeCell ref="A485:A488"/>
    <mergeCell ref="B485:B488"/>
    <mergeCell ref="C485:C488"/>
    <mergeCell ref="J485:J488"/>
    <mergeCell ref="C492:C495"/>
    <mergeCell ref="J492:J495"/>
    <mergeCell ref="A505:A506"/>
    <mergeCell ref="C507:J507"/>
    <mergeCell ref="K507:N507"/>
    <mergeCell ref="A508:A511"/>
    <mergeCell ref="B508:B511"/>
    <mergeCell ref="C508:C511"/>
    <mergeCell ref="J508:J511"/>
    <mergeCell ref="A499:A502"/>
    <mergeCell ref="C499:C502"/>
    <mergeCell ref="J499:J502"/>
    <mergeCell ref="B500:B502"/>
    <mergeCell ref="A504:N504"/>
    <mergeCell ref="A520:N520"/>
    <mergeCell ref="A521:A522"/>
    <mergeCell ref="C523:J523"/>
    <mergeCell ref="K523:N523"/>
    <mergeCell ref="A524:A527"/>
    <mergeCell ref="B524:B527"/>
    <mergeCell ref="J524:J527"/>
    <mergeCell ref="A512:A513"/>
    <mergeCell ref="C514:J514"/>
    <mergeCell ref="K514:N514"/>
    <mergeCell ref="A515:A518"/>
    <mergeCell ref="B515:B518"/>
    <mergeCell ref="C515:C518"/>
    <mergeCell ref="J515:J518"/>
    <mergeCell ref="A534:A535"/>
    <mergeCell ref="C536:J536"/>
    <mergeCell ref="K536:N536"/>
    <mergeCell ref="A537:A540"/>
    <mergeCell ref="B537:B540"/>
    <mergeCell ref="C537:C540"/>
    <mergeCell ref="J537:J540"/>
    <mergeCell ref="A528:A531"/>
    <mergeCell ref="C528:C531"/>
    <mergeCell ref="J528:J531"/>
    <mergeCell ref="B529:B531"/>
    <mergeCell ref="A533:N533"/>
    <mergeCell ref="A549:N549"/>
    <mergeCell ref="A550:A551"/>
    <mergeCell ref="C552:J552"/>
    <mergeCell ref="K552:N552"/>
    <mergeCell ref="A553:A556"/>
    <mergeCell ref="B553:B556"/>
    <mergeCell ref="J553:J556"/>
    <mergeCell ref="A541:A542"/>
    <mergeCell ref="C543:J543"/>
    <mergeCell ref="K543:N543"/>
    <mergeCell ref="A544:A547"/>
    <mergeCell ref="B544:B547"/>
    <mergeCell ref="C544:C547"/>
    <mergeCell ref="J544:J547"/>
    <mergeCell ref="A563:A564"/>
    <mergeCell ref="C565:J565"/>
    <mergeCell ref="K565:N565"/>
    <mergeCell ref="A566:A569"/>
    <mergeCell ref="B566:B569"/>
    <mergeCell ref="C566:C569"/>
    <mergeCell ref="J566:J569"/>
    <mergeCell ref="A557:A560"/>
    <mergeCell ref="C557:C560"/>
    <mergeCell ref="J557:J560"/>
    <mergeCell ref="B558:B560"/>
    <mergeCell ref="A562:N562"/>
    <mergeCell ref="A578:N578"/>
    <mergeCell ref="A579:A580"/>
    <mergeCell ref="C581:J581"/>
    <mergeCell ref="K581:N581"/>
    <mergeCell ref="A582:A585"/>
    <mergeCell ref="B582:B585"/>
    <mergeCell ref="J582:J585"/>
    <mergeCell ref="A570:A571"/>
    <mergeCell ref="C572:J572"/>
    <mergeCell ref="K572:N572"/>
    <mergeCell ref="A573:A576"/>
    <mergeCell ref="B573:B576"/>
    <mergeCell ref="C573:C576"/>
    <mergeCell ref="J573:J576"/>
    <mergeCell ref="A592:A593"/>
    <mergeCell ref="C594:J594"/>
    <mergeCell ref="K594:N594"/>
    <mergeCell ref="A595:A598"/>
    <mergeCell ref="B595:B598"/>
    <mergeCell ref="C595:C598"/>
    <mergeCell ref="J595:J598"/>
    <mergeCell ref="A586:A589"/>
    <mergeCell ref="C586:C589"/>
    <mergeCell ref="J586:J589"/>
    <mergeCell ref="B587:B589"/>
    <mergeCell ref="A591:N591"/>
    <mergeCell ref="A642:N642"/>
    <mergeCell ref="A643:A644"/>
    <mergeCell ref="C645:J645"/>
    <mergeCell ref="K645:N645"/>
    <mergeCell ref="A646:A649"/>
    <mergeCell ref="B646:B649"/>
    <mergeCell ref="J646:J649"/>
    <mergeCell ref="A599:A600"/>
    <mergeCell ref="C601:J601"/>
    <mergeCell ref="K601:N601"/>
    <mergeCell ref="A602:A605"/>
    <mergeCell ref="B602:B605"/>
    <mergeCell ref="C602:C605"/>
    <mergeCell ref="J602:J605"/>
    <mergeCell ref="A606:A607"/>
    <mergeCell ref="C608:J608"/>
    <mergeCell ref="K608:N608"/>
    <mergeCell ref="A609:A612"/>
    <mergeCell ref="B609:B612"/>
    <mergeCell ref="C609:C612"/>
    <mergeCell ref="J609:J612"/>
    <mergeCell ref="A613:A614"/>
    <mergeCell ref="C615:J615"/>
    <mergeCell ref="K615:N615"/>
    <mergeCell ref="A656:A657"/>
    <mergeCell ref="C658:J658"/>
    <mergeCell ref="K658:N658"/>
    <mergeCell ref="A659:A662"/>
    <mergeCell ref="B659:B662"/>
    <mergeCell ref="C659:C662"/>
    <mergeCell ref="J659:J662"/>
    <mergeCell ref="A650:A653"/>
    <mergeCell ref="C650:C653"/>
    <mergeCell ref="J650:J653"/>
    <mergeCell ref="B651:B653"/>
    <mergeCell ref="A655:N655"/>
    <mergeCell ref="K739:N739"/>
    <mergeCell ref="A678:N678"/>
    <mergeCell ref="A679:A680"/>
    <mergeCell ref="C681:J681"/>
    <mergeCell ref="K681:N681"/>
    <mergeCell ref="A682:A685"/>
    <mergeCell ref="B682:B685"/>
    <mergeCell ref="J682:J685"/>
    <mergeCell ref="A663:A664"/>
    <mergeCell ref="C665:J665"/>
    <mergeCell ref="K665:N665"/>
    <mergeCell ref="A666:A669"/>
    <mergeCell ref="B666:B669"/>
    <mergeCell ref="C666:C669"/>
    <mergeCell ref="J666:J669"/>
    <mergeCell ref="A703:A706"/>
    <mergeCell ref="B703:B706"/>
    <mergeCell ref="C703:C706"/>
    <mergeCell ref="J703:J706"/>
    <mergeCell ref="B725:B728"/>
    <mergeCell ref="C724:J724"/>
    <mergeCell ref="K724:N724"/>
    <mergeCell ref="C731:J731"/>
    <mergeCell ref="K731:N731"/>
    <mergeCell ref="A714:N714"/>
    <mergeCell ref="A692:A693"/>
    <mergeCell ref="C694:J694"/>
    <mergeCell ref="K694:N694"/>
    <mergeCell ref="A695:A698"/>
    <mergeCell ref="B695:B698"/>
    <mergeCell ref="C695:C698"/>
    <mergeCell ref="J695:J698"/>
    <mergeCell ref="A686:A689"/>
    <mergeCell ref="C686:C689"/>
    <mergeCell ref="J686:J689"/>
    <mergeCell ref="B687:B689"/>
    <mergeCell ref="A691:N691"/>
    <mergeCell ref="C796:J796"/>
    <mergeCell ref="K796:N796"/>
    <mergeCell ref="A797:A800"/>
    <mergeCell ref="B797:B800"/>
    <mergeCell ref="C797:C800"/>
    <mergeCell ref="J797:J800"/>
    <mergeCell ref="A788:A791"/>
    <mergeCell ref="C788:C791"/>
    <mergeCell ref="J788:J791"/>
    <mergeCell ref="B789:B791"/>
    <mergeCell ref="A793:N793"/>
    <mergeCell ref="A233:A234"/>
    <mergeCell ref="A235:A236"/>
    <mergeCell ref="A237:A238"/>
    <mergeCell ref="A239:A240"/>
    <mergeCell ref="A232:N232"/>
    <mergeCell ref="A817:A820"/>
    <mergeCell ref="C817:C820"/>
    <mergeCell ref="J817:J820"/>
    <mergeCell ref="B818:B820"/>
    <mergeCell ref="A809:N809"/>
    <mergeCell ref="A810:A811"/>
    <mergeCell ref="C812:J812"/>
    <mergeCell ref="K812:N812"/>
    <mergeCell ref="A813:A816"/>
    <mergeCell ref="B813:B816"/>
    <mergeCell ref="J813:J816"/>
    <mergeCell ref="A801:A802"/>
    <mergeCell ref="C803:J803"/>
    <mergeCell ref="K803:N803"/>
    <mergeCell ref="A804:A807"/>
    <mergeCell ref="B804:B807"/>
    <mergeCell ref="C804:C807"/>
    <mergeCell ref="J804:J807"/>
    <mergeCell ref="A794:A795"/>
    <mergeCell ref="C41:C44"/>
    <mergeCell ref="A38:A39"/>
    <mergeCell ref="C40:J40"/>
    <mergeCell ref="K40:N40"/>
    <mergeCell ref="A41:A44"/>
    <mergeCell ref="B41:B44"/>
    <mergeCell ref="J41:J44"/>
    <mergeCell ref="A31:A32"/>
    <mergeCell ref="C33:J33"/>
    <mergeCell ref="K33:N33"/>
    <mergeCell ref="C34:C37"/>
    <mergeCell ref="A34:A37"/>
    <mergeCell ref="B34:B37"/>
    <mergeCell ref="J34:J37"/>
    <mergeCell ref="C49:C52"/>
    <mergeCell ref="C56:C59"/>
    <mergeCell ref="C63:C66"/>
    <mergeCell ref="A67:A70"/>
    <mergeCell ref="B67:B70"/>
    <mergeCell ref="C67:C70"/>
    <mergeCell ref="J67:J70"/>
    <mergeCell ref="A45:N45"/>
    <mergeCell ref="A46:A47"/>
    <mergeCell ref="C48:J48"/>
    <mergeCell ref="K48:N48"/>
    <mergeCell ref="A49:A52"/>
    <mergeCell ref="B49:B52"/>
    <mergeCell ref="J49:J52"/>
    <mergeCell ref="A53:A54"/>
    <mergeCell ref="C55:J55"/>
    <mergeCell ref="K55:N55"/>
    <mergeCell ref="A56:A59"/>
    <mergeCell ref="B56:B59"/>
    <mergeCell ref="J56:J59"/>
    <mergeCell ref="A60:A61"/>
    <mergeCell ref="A71:A74"/>
    <mergeCell ref="B71:B74"/>
    <mergeCell ref="C71:C74"/>
    <mergeCell ref="J71:J74"/>
    <mergeCell ref="C62:J62"/>
    <mergeCell ref="K62:N62"/>
    <mergeCell ref="A63:A66"/>
    <mergeCell ref="B63:B66"/>
    <mergeCell ref="J63:J66"/>
    <mergeCell ref="B100:B103"/>
    <mergeCell ref="C100:C103"/>
    <mergeCell ref="J100:J103"/>
    <mergeCell ref="C85:J85"/>
    <mergeCell ref="K85:N85"/>
    <mergeCell ref="A86:A89"/>
    <mergeCell ref="B86:B89"/>
    <mergeCell ref="C86:C89"/>
    <mergeCell ref="J86:J89"/>
    <mergeCell ref="A90:A91"/>
    <mergeCell ref="K106:N106"/>
    <mergeCell ref="A107:A110"/>
    <mergeCell ref="B107:B110"/>
    <mergeCell ref="C107:C110"/>
    <mergeCell ref="J107:J110"/>
    <mergeCell ref="A75:N75"/>
    <mergeCell ref="A76:A77"/>
    <mergeCell ref="C78:J78"/>
    <mergeCell ref="K78:N78"/>
    <mergeCell ref="A79:A82"/>
    <mergeCell ref="B79:B82"/>
    <mergeCell ref="C79:C82"/>
    <mergeCell ref="J79:J82"/>
    <mergeCell ref="A83:A84"/>
    <mergeCell ref="C92:J92"/>
    <mergeCell ref="K92:N92"/>
    <mergeCell ref="A93:A96"/>
    <mergeCell ref="B93:B96"/>
    <mergeCell ref="C93:C96"/>
    <mergeCell ref="J93:J96"/>
    <mergeCell ref="A97:A98"/>
    <mergeCell ref="C99:J99"/>
    <mergeCell ref="K99:N99"/>
    <mergeCell ref="A100:A103"/>
    <mergeCell ref="A111:A114"/>
    <mergeCell ref="B111:B114"/>
    <mergeCell ref="C111:C114"/>
    <mergeCell ref="J111:J114"/>
    <mergeCell ref="A115:A118"/>
    <mergeCell ref="B115:B118"/>
    <mergeCell ref="C115:C118"/>
    <mergeCell ref="J115:J118"/>
    <mergeCell ref="A104:A105"/>
    <mergeCell ref="C106:J106"/>
    <mergeCell ref="A123:A126"/>
    <mergeCell ref="B123:B126"/>
    <mergeCell ref="C123:C126"/>
    <mergeCell ref="J123:J126"/>
    <mergeCell ref="A127:A130"/>
    <mergeCell ref="B127:B130"/>
    <mergeCell ref="C127:C130"/>
    <mergeCell ref="J127:J130"/>
    <mergeCell ref="A119:A122"/>
    <mergeCell ref="B119:B122"/>
    <mergeCell ref="C119:C122"/>
    <mergeCell ref="J119:J122"/>
    <mergeCell ref="A131:A134"/>
    <mergeCell ref="B131:B134"/>
    <mergeCell ref="C131:C134"/>
    <mergeCell ref="J131:J134"/>
    <mergeCell ref="A135:A138"/>
    <mergeCell ref="B135:B138"/>
    <mergeCell ref="C135:C138"/>
    <mergeCell ref="J135:J138"/>
    <mergeCell ref="A139:A142"/>
    <mergeCell ref="B139:B142"/>
    <mergeCell ref="C139:C142"/>
    <mergeCell ref="J139:J142"/>
    <mergeCell ref="A143:A146"/>
    <mergeCell ref="B143:B146"/>
    <mergeCell ref="C143:C146"/>
    <mergeCell ref="J143:J146"/>
    <mergeCell ref="A147:A150"/>
    <mergeCell ref="B147:B150"/>
    <mergeCell ref="C147:C150"/>
    <mergeCell ref="J147:J150"/>
    <mergeCell ref="A151:A154"/>
    <mergeCell ref="B151:B154"/>
    <mergeCell ref="C151:C154"/>
    <mergeCell ref="J151:J154"/>
    <mergeCell ref="A155:A158"/>
    <mergeCell ref="B155:B158"/>
    <mergeCell ref="C155:C158"/>
    <mergeCell ref="J155:J158"/>
    <mergeCell ref="A159:A162"/>
    <mergeCell ref="B159:B162"/>
    <mergeCell ref="C159:C162"/>
    <mergeCell ref="J159:J162"/>
    <mergeCell ref="A163:A166"/>
    <mergeCell ref="B163:B166"/>
    <mergeCell ref="C163:C166"/>
    <mergeCell ref="J163:J166"/>
    <mergeCell ref="A167:A170"/>
    <mergeCell ref="B167:B170"/>
    <mergeCell ref="C167:C170"/>
    <mergeCell ref="J167:J170"/>
    <mergeCell ref="A171:A174"/>
    <mergeCell ref="B171:B174"/>
    <mergeCell ref="C171:C174"/>
    <mergeCell ref="J171:J174"/>
    <mergeCell ref="A175:A178"/>
    <mergeCell ref="B175:B178"/>
    <mergeCell ref="C175:C178"/>
    <mergeCell ref="J175:J178"/>
    <mergeCell ref="A179:A182"/>
    <mergeCell ref="B179:B182"/>
    <mergeCell ref="C179:C182"/>
    <mergeCell ref="J179:J182"/>
    <mergeCell ref="A183:A186"/>
    <mergeCell ref="B183:B186"/>
    <mergeCell ref="C183:C186"/>
    <mergeCell ref="J183:J186"/>
    <mergeCell ref="A187:A190"/>
    <mergeCell ref="B187:B190"/>
    <mergeCell ref="C187:C190"/>
    <mergeCell ref="J187:J190"/>
    <mergeCell ref="A191:A194"/>
    <mergeCell ref="B191:B194"/>
    <mergeCell ref="C191:C194"/>
    <mergeCell ref="J191:J194"/>
    <mergeCell ref="A195:A198"/>
    <mergeCell ref="B195:B198"/>
    <mergeCell ref="C195:C198"/>
    <mergeCell ref="J195:J198"/>
    <mergeCell ref="A199:A202"/>
    <mergeCell ref="B199:B202"/>
    <mergeCell ref="C199:C202"/>
    <mergeCell ref="J199:J202"/>
    <mergeCell ref="A203:A206"/>
    <mergeCell ref="B203:B206"/>
    <mergeCell ref="C203:C206"/>
    <mergeCell ref="J203:J206"/>
    <mergeCell ref="A207:A210"/>
    <mergeCell ref="B207:B210"/>
    <mergeCell ref="C207:C210"/>
    <mergeCell ref="J207:J210"/>
    <mergeCell ref="A211:A214"/>
    <mergeCell ref="B211:B214"/>
    <mergeCell ref="C211:C214"/>
    <mergeCell ref="J211:J214"/>
    <mergeCell ref="A215:A218"/>
    <mergeCell ref="B215:B218"/>
    <mergeCell ref="C215:C218"/>
    <mergeCell ref="J215:J218"/>
    <mergeCell ref="A219:A222"/>
    <mergeCell ref="B219:B222"/>
    <mergeCell ref="C219:C222"/>
    <mergeCell ref="J219:J222"/>
    <mergeCell ref="A223:A226"/>
    <mergeCell ref="B223:B226"/>
    <mergeCell ref="C223:C226"/>
    <mergeCell ref="J223:J226"/>
    <mergeCell ref="A740:A743"/>
    <mergeCell ref="B740:B743"/>
    <mergeCell ref="J740:J743"/>
    <mergeCell ref="A707:A708"/>
    <mergeCell ref="C709:J709"/>
    <mergeCell ref="K709:N709"/>
    <mergeCell ref="A710:A713"/>
    <mergeCell ref="B710:B713"/>
    <mergeCell ref="C710:C713"/>
    <mergeCell ref="J710:J713"/>
    <mergeCell ref="A715:A716"/>
    <mergeCell ref="C717:J717"/>
    <mergeCell ref="K717:N717"/>
    <mergeCell ref="A718:A721"/>
    <mergeCell ref="B718:B721"/>
    <mergeCell ref="C718:C721"/>
    <mergeCell ref="J718:J721"/>
    <mergeCell ref="A732:A735"/>
    <mergeCell ref="B732:B735"/>
    <mergeCell ref="C732:C735"/>
    <mergeCell ref="J732:J735"/>
    <mergeCell ref="A736:N736"/>
    <mergeCell ref="A737:A738"/>
    <mergeCell ref="C739:J739"/>
    <mergeCell ref="K760:N760"/>
    <mergeCell ref="A761:A764"/>
    <mergeCell ref="B761:B764"/>
    <mergeCell ref="J761:J764"/>
    <mergeCell ref="A744:A745"/>
    <mergeCell ref="C746:J746"/>
    <mergeCell ref="K746:N746"/>
    <mergeCell ref="A747:A750"/>
    <mergeCell ref="B747:B750"/>
    <mergeCell ref="J747:J750"/>
    <mergeCell ref="A751:A752"/>
    <mergeCell ref="C753:J753"/>
    <mergeCell ref="K753:N753"/>
    <mergeCell ref="K782:N782"/>
    <mergeCell ref="A783:A786"/>
    <mergeCell ref="B783:B786"/>
    <mergeCell ref="J783:J786"/>
    <mergeCell ref="A765:N765"/>
    <mergeCell ref="A766:A767"/>
    <mergeCell ref="C768:J768"/>
    <mergeCell ref="K768:N768"/>
    <mergeCell ref="A769:A772"/>
    <mergeCell ref="B769:B772"/>
    <mergeCell ref="J769:J772"/>
    <mergeCell ref="A773:A774"/>
    <mergeCell ref="C775:J775"/>
    <mergeCell ref="K775:N775"/>
    <mergeCell ref="K447:N447"/>
    <mergeCell ref="A448:A451"/>
    <mergeCell ref="B448:B451"/>
    <mergeCell ref="C448:C451"/>
    <mergeCell ref="J448:J451"/>
    <mergeCell ref="A431:A432"/>
    <mergeCell ref="C433:J433"/>
    <mergeCell ref="K433:N433"/>
    <mergeCell ref="A434:A437"/>
    <mergeCell ref="B434:B437"/>
    <mergeCell ref="C434:C437"/>
    <mergeCell ref="J434:J437"/>
    <mergeCell ref="A438:A439"/>
    <mergeCell ref="C440:J440"/>
    <mergeCell ref="K440:N440"/>
    <mergeCell ref="A850:A853"/>
    <mergeCell ref="B850:B853"/>
    <mergeCell ref="C850:C853"/>
    <mergeCell ref="J850:J853"/>
    <mergeCell ref="A441:A444"/>
    <mergeCell ref="B441:B444"/>
    <mergeCell ref="C441:C444"/>
    <mergeCell ref="J441:J444"/>
    <mergeCell ref="A445:A446"/>
    <mergeCell ref="C447:J447"/>
    <mergeCell ref="A776:A779"/>
    <mergeCell ref="B776:B779"/>
    <mergeCell ref="J776:J779"/>
    <mergeCell ref="A780:A781"/>
    <mergeCell ref="C782:J782"/>
    <mergeCell ref="A754:A757"/>
    <mergeCell ref="B754:B757"/>
    <mergeCell ref="J754:J757"/>
    <mergeCell ref="A758:A759"/>
    <mergeCell ref="C760:J760"/>
    <mergeCell ref="A699:N699"/>
    <mergeCell ref="A700:A701"/>
    <mergeCell ref="C702:J702"/>
    <mergeCell ref="K702:N702"/>
  </mergeCells>
  <pageMargins left="0.19685039370078741" right="0.19685039370078741" top="0.19685039370078741" bottom="0.19685039370078741" header="0.15748031496062992" footer="0.15748031496062992"/>
  <pageSetup paperSize="9" scale="41" fitToHeight="14" orientation="landscape" r:id="rId1"/>
  <rowBreaks count="7" manualBreakCount="7">
    <brk id="74" max="16383" man="1"/>
    <brk id="238" max="16383" man="1"/>
    <brk id="291" max="16383" man="1"/>
    <brk id="330" max="16383" man="1"/>
    <brk id="375" max="16383" man="1"/>
    <brk id="689" max="16383" man="1"/>
    <brk id="8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7"/>
  <sheetViews>
    <sheetView zoomScale="50" zoomScaleNormal="50" zoomScaleSheetLayoutView="50" workbookViewId="0">
      <pane xSplit="3" ySplit="4" topLeftCell="D5" activePane="bottomRight" state="frozen"/>
      <selection pane="topRight" activeCell="D1" sqref="D1"/>
      <selection pane="bottomLeft" activeCell="A5" sqref="A5"/>
      <selection pane="bottomRight" activeCell="A2" sqref="A2:N8"/>
    </sheetView>
  </sheetViews>
  <sheetFormatPr defaultRowHeight="20.25" x14ac:dyDescent="0.3"/>
  <cols>
    <col min="1" max="1" width="7.42578125" style="1" customWidth="1"/>
    <col min="2" max="2" width="65.28515625" style="2" customWidth="1"/>
    <col min="3" max="3" width="14.5703125" style="2" customWidth="1"/>
    <col min="4" max="4" width="25.140625" style="3" customWidth="1"/>
    <col min="5" max="5" width="21.7109375" style="2" customWidth="1"/>
    <col min="6" max="6" width="21.85546875" style="2" customWidth="1"/>
    <col min="7" max="7" width="22.42578125" style="2" customWidth="1"/>
    <col min="8" max="9" width="18.28515625" style="2" customWidth="1"/>
    <col min="10" max="10" width="68.28515625" style="2" customWidth="1"/>
    <col min="11" max="13" width="14.140625" style="2" customWidth="1"/>
    <col min="14" max="14" width="16.5703125" style="2" customWidth="1"/>
    <col min="15" max="15" width="3.7109375" style="163" customWidth="1"/>
    <col min="16" max="16" width="14.7109375" style="266" customWidth="1"/>
    <col min="17" max="17" width="9.140625" style="164"/>
    <col min="18" max="18" width="55.140625" style="164" customWidth="1"/>
    <col min="19" max="19" width="28.85546875" style="158" customWidth="1"/>
    <col min="20" max="20" width="36" style="158" customWidth="1"/>
    <col min="21" max="21" width="34" style="158" customWidth="1"/>
    <col min="22" max="22" width="30.28515625" style="158" customWidth="1"/>
    <col min="23" max="23" width="32" style="164" customWidth="1"/>
    <col min="24" max="24" width="28" style="164" customWidth="1"/>
    <col min="25" max="26" width="9.140625" style="164"/>
    <col min="27" max="27" width="55.140625" style="164" customWidth="1"/>
    <col min="28" max="28" width="28.85546875" style="158" customWidth="1"/>
    <col min="29" max="29" width="36" style="158" customWidth="1"/>
    <col min="30" max="30" width="34" style="158" customWidth="1"/>
    <col min="31" max="31" width="30.28515625" style="158" customWidth="1"/>
    <col min="32" max="32" width="32" style="164" customWidth="1"/>
    <col min="33" max="33" width="28" style="164" customWidth="1"/>
    <col min="34" max="43" width="9.140625" style="164"/>
    <col min="44" max="52" width="9.140625" style="163"/>
  </cols>
  <sheetData>
    <row r="1" spans="1:52" ht="25.5" x14ac:dyDescent="0.3">
      <c r="B1" s="279" t="s">
        <v>73</v>
      </c>
      <c r="N1" s="46" t="s">
        <v>67</v>
      </c>
    </row>
    <row r="2" spans="1:52" ht="90" customHeight="1" thickBot="1" x14ac:dyDescent="0.3">
      <c r="A2" s="554" t="str">
        <f>'Приложение 1 (ОТЧЕТНЫЙ ПЕРИОД)'!A2:J2</f>
        <v xml:space="preserve">ИНФОРМАЦИЯ
 по показателям и мероприятиям дорожных карт по достижению показателей
 Указа Президента Российской Федерации от 07.05.2018 № 204
Находкинский городской округ </v>
      </c>
      <c r="B2" s="554"/>
      <c r="C2" s="554"/>
      <c r="D2" s="554"/>
      <c r="E2" s="554"/>
      <c r="F2" s="554"/>
      <c r="G2" s="554"/>
      <c r="H2" s="554"/>
      <c r="I2" s="554"/>
      <c r="J2" s="554"/>
      <c r="K2" s="553" t="s">
        <v>31</v>
      </c>
      <c r="L2" s="553"/>
      <c r="M2" s="553"/>
      <c r="N2" s="553"/>
      <c r="X2" s="157" t="s">
        <v>82</v>
      </c>
    </row>
    <row r="3" spans="1:52" ht="44.25" customHeight="1" thickBot="1" x14ac:dyDescent="0.3">
      <c r="A3" s="21" t="s">
        <v>0</v>
      </c>
      <c r="B3" s="22" t="s">
        <v>1</v>
      </c>
      <c r="C3" s="555" t="s">
        <v>2</v>
      </c>
      <c r="D3" s="556"/>
      <c r="E3" s="557" t="s">
        <v>3</v>
      </c>
      <c r="F3" s="558"/>
      <c r="G3" s="558"/>
      <c r="H3" s="558"/>
      <c r="I3" s="558"/>
      <c r="J3" s="559" t="s">
        <v>20</v>
      </c>
      <c r="K3" s="522" t="s">
        <v>3</v>
      </c>
      <c r="L3" s="522"/>
      <c r="M3" s="523"/>
      <c r="N3" s="524" t="s">
        <v>26</v>
      </c>
      <c r="R3" s="214" t="s">
        <v>70</v>
      </c>
      <c r="W3" s="165"/>
      <c r="X3" s="165"/>
      <c r="Y3" s="165"/>
      <c r="Z3" s="165"/>
      <c r="AH3" s="165"/>
      <c r="AI3" s="165"/>
      <c r="AJ3" s="165"/>
      <c r="AK3" s="165"/>
      <c r="AL3" s="165"/>
      <c r="AM3" s="165"/>
      <c r="AN3" s="165"/>
      <c r="AO3" s="165"/>
      <c r="AP3" s="165"/>
    </row>
    <row r="4" spans="1:52" ht="123" customHeight="1" thickBot="1" x14ac:dyDescent="0.3">
      <c r="A4" s="21"/>
      <c r="B4" s="156" t="str">
        <f>'Приложение 1 (ОТЧЕТНЫЙ ПЕРИОД)'!B4</f>
        <v>Находкинский городской округ</v>
      </c>
      <c r="C4" s="23" t="s">
        <v>4</v>
      </c>
      <c r="D4" s="24" t="s">
        <v>5</v>
      </c>
      <c r="E4" s="58" t="s">
        <v>21</v>
      </c>
      <c r="F4" s="24" t="s">
        <v>19</v>
      </c>
      <c r="G4" s="97" t="str">
        <f>'Приложение 1 (ОТЧЕТНЫЙ ПЕРИОД)'!G4</f>
        <v>профинанси-ровано (кассовый расход) /исполнение 
на 01112019</v>
      </c>
      <c r="H4" s="26" t="s">
        <v>23</v>
      </c>
      <c r="I4" s="59" t="s">
        <v>22</v>
      </c>
      <c r="J4" s="560"/>
      <c r="K4" s="57" t="s">
        <v>6</v>
      </c>
      <c r="L4" s="25" t="s">
        <v>7</v>
      </c>
      <c r="M4" s="34" t="s">
        <v>8</v>
      </c>
      <c r="N4" s="525"/>
      <c r="P4" s="272" t="s">
        <v>66</v>
      </c>
      <c r="R4" s="178" t="str">
        <f>B4</f>
        <v>Находкинский городской округ</v>
      </c>
      <c r="S4" s="179" t="s">
        <v>71</v>
      </c>
      <c r="T4" s="179" t="s">
        <v>72</v>
      </c>
      <c r="U4" s="179" t="s">
        <v>74</v>
      </c>
      <c r="V4" s="231" t="str">
        <f>G4</f>
        <v>профинанси-ровано (кассовый расход) /исполнение 
на 01112019</v>
      </c>
      <c r="W4" s="179" t="s">
        <v>69</v>
      </c>
      <c r="X4" s="180" t="s">
        <v>68</v>
      </c>
      <c r="Y4" s="165"/>
      <c r="Z4" s="165"/>
      <c r="AH4" s="165"/>
      <c r="AI4" s="165"/>
      <c r="AJ4" s="165"/>
      <c r="AK4" s="165"/>
      <c r="AL4" s="165"/>
      <c r="AM4" s="165"/>
      <c r="AN4" s="165"/>
      <c r="AO4" s="165"/>
      <c r="AP4" s="165"/>
    </row>
    <row r="5" spans="1:52" s="38" customFormat="1" ht="24.75" customHeight="1" thickBot="1" x14ac:dyDescent="0.3">
      <c r="A5" s="526"/>
      <c r="B5" s="529" t="s">
        <v>51</v>
      </c>
      <c r="C5" s="532"/>
      <c r="D5" s="79" t="s">
        <v>9</v>
      </c>
      <c r="E5" s="190">
        <f t="shared" ref="E5:N5" si="0">E6+E7+E8</f>
        <v>268.39</v>
      </c>
      <c r="F5" s="190">
        <f t="shared" si="0"/>
        <v>235.55</v>
      </c>
      <c r="G5" s="190">
        <f t="shared" si="0"/>
        <v>112.88</v>
      </c>
      <c r="H5" s="190">
        <f t="shared" si="0"/>
        <v>897.56999999999994</v>
      </c>
      <c r="I5" s="190">
        <f t="shared" si="0"/>
        <v>1154.7339999999999</v>
      </c>
      <c r="J5" s="561"/>
      <c r="K5" s="190">
        <f t="shared" si="0"/>
        <v>737.42000000000007</v>
      </c>
      <c r="L5" s="190">
        <f t="shared" si="0"/>
        <v>810.42000000000007</v>
      </c>
      <c r="M5" s="190">
        <f t="shared" si="0"/>
        <v>725.53</v>
      </c>
      <c r="N5" s="190">
        <f t="shared" si="0"/>
        <v>4594.0640000000003</v>
      </c>
      <c r="O5" s="166"/>
      <c r="P5" s="267"/>
      <c r="Q5" s="167"/>
      <c r="R5" s="529" t="str">
        <f>B5</f>
        <v xml:space="preserve">ВСЕГО </v>
      </c>
      <c r="S5" s="79" t="str">
        <f>D5</f>
        <v>Всего</v>
      </c>
      <c r="T5" s="79">
        <f>E5</f>
        <v>268.39</v>
      </c>
      <c r="U5" s="79">
        <f t="shared" ref="U5:V5" si="1">F5</f>
        <v>235.55</v>
      </c>
      <c r="V5" s="79">
        <f t="shared" si="1"/>
        <v>112.88</v>
      </c>
      <c r="W5" s="79">
        <f>F5/E5%</f>
        <v>87.764074667461529</v>
      </c>
      <c r="X5" s="79">
        <f>G5/F5%</f>
        <v>47.921884950116741</v>
      </c>
      <c r="Y5" s="167"/>
      <c r="Z5" s="167"/>
      <c r="AH5" s="167"/>
      <c r="AI5" s="167"/>
      <c r="AJ5" s="167"/>
      <c r="AK5" s="167"/>
      <c r="AL5" s="167"/>
      <c r="AM5" s="167"/>
      <c r="AN5" s="167"/>
      <c r="AO5" s="167"/>
      <c r="AP5" s="167"/>
      <c r="AQ5" s="167"/>
      <c r="AR5" s="166"/>
      <c r="AS5" s="166"/>
      <c r="AT5" s="166"/>
      <c r="AU5" s="166"/>
      <c r="AV5" s="166"/>
      <c r="AW5" s="166"/>
      <c r="AX5" s="166"/>
      <c r="AY5" s="166"/>
      <c r="AZ5" s="166"/>
    </row>
    <row r="6" spans="1:52" s="38" customFormat="1" ht="24.75" customHeight="1" thickBot="1" x14ac:dyDescent="0.3">
      <c r="A6" s="527"/>
      <c r="B6" s="530"/>
      <c r="C6" s="533"/>
      <c r="D6" s="79" t="s">
        <v>18</v>
      </c>
      <c r="E6" s="190">
        <f t="shared" ref="E6:I8" si="2">E19+E135</f>
        <v>84.99</v>
      </c>
      <c r="F6" s="190">
        <f t="shared" si="2"/>
        <v>65.78</v>
      </c>
      <c r="G6" s="190">
        <f t="shared" si="2"/>
        <v>47.85</v>
      </c>
      <c r="H6" s="190">
        <f t="shared" si="2"/>
        <v>498.81999999999994</v>
      </c>
      <c r="I6" s="190">
        <f t="shared" si="2"/>
        <v>311.05999999999995</v>
      </c>
      <c r="J6" s="562"/>
      <c r="K6" s="190">
        <f t="shared" ref="K6:M8" si="3">K19+K135</f>
        <v>14.950000000000001</v>
      </c>
      <c r="L6" s="190">
        <f t="shared" si="3"/>
        <v>17.330000000000002</v>
      </c>
      <c r="M6" s="190">
        <f t="shared" si="3"/>
        <v>13.14</v>
      </c>
      <c r="N6" s="190">
        <f t="shared" ref="N6" si="4">N19+N135</f>
        <v>940.29</v>
      </c>
      <c r="O6" s="166"/>
      <c r="P6" s="267"/>
      <c r="Q6" s="167"/>
      <c r="R6" s="530"/>
      <c r="S6" s="185"/>
      <c r="T6" s="185"/>
      <c r="U6" s="185"/>
      <c r="V6" s="185"/>
      <c r="W6" s="181"/>
      <c r="X6" s="182"/>
      <c r="Y6" s="167"/>
      <c r="Z6" s="167"/>
      <c r="AH6" s="167"/>
      <c r="AI6" s="167"/>
      <c r="AJ6" s="167"/>
      <c r="AK6" s="167"/>
      <c r="AL6" s="167"/>
      <c r="AM6" s="167"/>
      <c r="AN6" s="167"/>
      <c r="AO6" s="167"/>
      <c r="AP6" s="167"/>
      <c r="AQ6" s="167"/>
      <c r="AR6" s="166"/>
      <c r="AS6" s="166"/>
      <c r="AT6" s="166"/>
      <c r="AU6" s="166"/>
      <c r="AV6" s="166"/>
      <c r="AW6" s="166"/>
      <c r="AX6" s="166"/>
      <c r="AY6" s="166"/>
      <c r="AZ6" s="166"/>
    </row>
    <row r="7" spans="1:52" s="38" customFormat="1" ht="24.75" customHeight="1" thickBot="1" x14ac:dyDescent="0.3">
      <c r="A7" s="527"/>
      <c r="B7" s="530"/>
      <c r="C7" s="533"/>
      <c r="D7" s="79" t="s">
        <v>10</v>
      </c>
      <c r="E7" s="190">
        <f t="shared" si="2"/>
        <v>139.96</v>
      </c>
      <c r="F7" s="190">
        <f t="shared" si="2"/>
        <v>128.99</v>
      </c>
      <c r="G7" s="190">
        <f t="shared" si="2"/>
        <v>50.849999999999994</v>
      </c>
      <c r="H7" s="190">
        <f t="shared" si="2"/>
        <v>313.40999999999997</v>
      </c>
      <c r="I7" s="190">
        <f t="shared" si="2"/>
        <v>771.79</v>
      </c>
      <c r="J7" s="562"/>
      <c r="K7" s="190">
        <f t="shared" si="3"/>
        <v>618.91999999999996</v>
      </c>
      <c r="L7" s="190">
        <f t="shared" si="3"/>
        <v>695.84</v>
      </c>
      <c r="M7" s="190">
        <f t="shared" si="3"/>
        <v>615.34</v>
      </c>
      <c r="N7" s="190">
        <f t="shared" ref="N7" si="5">N20+N136</f>
        <v>3155.26</v>
      </c>
      <c r="O7" s="166"/>
      <c r="P7" s="267"/>
      <c r="Q7" s="167"/>
      <c r="R7" s="530"/>
      <c r="S7" s="185"/>
      <c r="T7" s="185"/>
      <c r="U7" s="185"/>
      <c r="V7" s="185"/>
      <c r="W7" s="181"/>
      <c r="X7" s="182"/>
      <c r="Y7" s="167"/>
      <c r="Z7" s="167"/>
      <c r="AH7" s="167"/>
      <c r="AI7" s="167"/>
      <c r="AJ7" s="167"/>
      <c r="AK7" s="167"/>
      <c r="AL7" s="167"/>
      <c r="AM7" s="167"/>
      <c r="AN7" s="167"/>
      <c r="AO7" s="167"/>
      <c r="AP7" s="167"/>
      <c r="AQ7" s="167"/>
      <c r="AR7" s="166"/>
      <c r="AS7" s="166"/>
      <c r="AT7" s="166"/>
      <c r="AU7" s="166"/>
      <c r="AV7" s="166"/>
      <c r="AW7" s="166"/>
      <c r="AX7" s="166"/>
      <c r="AY7" s="166"/>
      <c r="AZ7" s="166"/>
    </row>
    <row r="8" spans="1:52" s="38" customFormat="1" ht="24.75" customHeight="1" thickBot="1" x14ac:dyDescent="0.3">
      <c r="A8" s="527"/>
      <c r="B8" s="530"/>
      <c r="C8" s="533"/>
      <c r="D8" s="208" t="s">
        <v>11</v>
      </c>
      <c r="E8" s="215">
        <f t="shared" si="2"/>
        <v>43.44</v>
      </c>
      <c r="F8" s="215">
        <f t="shared" si="2"/>
        <v>40.78</v>
      </c>
      <c r="G8" s="215">
        <f t="shared" si="2"/>
        <v>14.18</v>
      </c>
      <c r="H8" s="215">
        <f t="shared" si="2"/>
        <v>85.34</v>
      </c>
      <c r="I8" s="215">
        <f t="shared" si="2"/>
        <v>71.884</v>
      </c>
      <c r="J8" s="562"/>
      <c r="K8" s="215">
        <f t="shared" si="3"/>
        <v>103.55000000000001</v>
      </c>
      <c r="L8" s="215">
        <f t="shared" si="3"/>
        <v>97.25</v>
      </c>
      <c r="M8" s="215">
        <f t="shared" si="3"/>
        <v>97.05</v>
      </c>
      <c r="N8" s="215">
        <f t="shared" ref="N8" si="6">N21+N137</f>
        <v>498.51400000000001</v>
      </c>
      <c r="O8" s="166"/>
      <c r="P8" s="267"/>
      <c r="Q8" s="167"/>
      <c r="R8" s="531"/>
      <c r="S8" s="186"/>
      <c r="T8" s="186"/>
      <c r="U8" s="186"/>
      <c r="V8" s="186"/>
      <c r="W8" s="183"/>
      <c r="X8" s="184"/>
      <c r="Y8" s="167"/>
      <c r="Z8" s="167"/>
      <c r="AH8" s="167"/>
      <c r="AI8" s="167"/>
      <c r="AJ8" s="167"/>
      <c r="AK8" s="167"/>
      <c r="AL8" s="167"/>
      <c r="AM8" s="167"/>
      <c r="AN8" s="167"/>
      <c r="AO8" s="167"/>
      <c r="AP8" s="167"/>
      <c r="AQ8" s="167"/>
      <c r="AR8" s="166"/>
      <c r="AS8" s="166"/>
      <c r="AT8" s="166"/>
      <c r="AU8" s="166"/>
      <c r="AV8" s="166"/>
      <c r="AW8" s="166"/>
      <c r="AX8" s="166"/>
      <c r="AY8" s="166"/>
      <c r="AZ8" s="166"/>
    </row>
    <row r="9" spans="1:52" s="37" customFormat="1" ht="11.25" customHeight="1" x14ac:dyDescent="0.25">
      <c r="A9" s="216"/>
      <c r="B9" s="209"/>
      <c r="C9" s="210"/>
      <c r="D9" s="211"/>
      <c r="E9" s="212"/>
      <c r="F9" s="212"/>
      <c r="G9" s="212"/>
      <c r="H9" s="212"/>
      <c r="I9" s="212"/>
      <c r="J9" s="212"/>
      <c r="K9" s="212"/>
      <c r="L9" s="212"/>
      <c r="M9" s="212"/>
      <c r="N9" s="213"/>
      <c r="O9" s="168"/>
      <c r="P9" s="268"/>
      <c r="Q9" s="169"/>
      <c r="R9" s="169"/>
      <c r="S9" s="160"/>
      <c r="T9" s="160"/>
      <c r="U9" s="160"/>
      <c r="V9" s="160"/>
      <c r="W9" s="169"/>
      <c r="X9" s="169"/>
      <c r="Y9" s="169"/>
      <c r="Z9" s="169"/>
      <c r="AH9" s="169"/>
      <c r="AI9" s="169"/>
      <c r="AJ9" s="169"/>
      <c r="AK9" s="169"/>
      <c r="AL9" s="169"/>
      <c r="AM9" s="169"/>
      <c r="AN9" s="169"/>
      <c r="AO9" s="169"/>
      <c r="AP9" s="169"/>
      <c r="AQ9" s="169"/>
      <c r="AR9" s="168"/>
      <c r="AS9" s="168"/>
      <c r="AT9" s="168"/>
      <c r="AU9" s="168"/>
      <c r="AV9" s="168"/>
      <c r="AW9" s="168"/>
      <c r="AX9" s="168"/>
      <c r="AY9" s="168"/>
      <c r="AZ9" s="168"/>
    </row>
    <row r="10" spans="1:52" s="37" customFormat="1" ht="11.25" customHeight="1" x14ac:dyDescent="0.25">
      <c r="A10" s="217"/>
      <c r="B10" s="147"/>
      <c r="C10" s="64"/>
      <c r="D10" s="68"/>
      <c r="E10" s="65"/>
      <c r="F10" s="65"/>
      <c r="G10" s="65"/>
      <c r="H10" s="65"/>
      <c r="I10" s="65"/>
      <c r="J10" s="65"/>
      <c r="K10" s="65"/>
      <c r="L10" s="65"/>
      <c r="M10" s="65"/>
      <c r="N10" s="66"/>
      <c r="O10" s="168"/>
      <c r="P10" s="268"/>
      <c r="Q10" s="169"/>
      <c r="R10" s="169"/>
      <c r="S10" s="160"/>
      <c r="T10" s="160"/>
      <c r="U10" s="160"/>
      <c r="V10" s="160"/>
      <c r="W10" s="169"/>
      <c r="X10" s="169"/>
      <c r="Y10" s="169"/>
      <c r="Z10" s="169"/>
      <c r="AH10" s="169"/>
      <c r="AI10" s="169"/>
      <c r="AJ10" s="169"/>
      <c r="AK10" s="169"/>
      <c r="AL10" s="169"/>
      <c r="AM10" s="169"/>
      <c r="AN10" s="169"/>
      <c r="AO10" s="169"/>
      <c r="AP10" s="169"/>
      <c r="AQ10" s="169"/>
      <c r="AR10" s="168"/>
      <c r="AS10" s="168"/>
      <c r="AT10" s="168"/>
      <c r="AU10" s="168"/>
      <c r="AV10" s="168"/>
      <c r="AW10" s="168"/>
      <c r="AX10" s="168"/>
      <c r="AY10" s="168"/>
      <c r="AZ10" s="168"/>
    </row>
    <row r="11" spans="1:52" s="37" customFormat="1" ht="17.25" customHeight="1" x14ac:dyDescent="0.35">
      <c r="A11" s="217"/>
      <c r="B11" s="148" t="s">
        <v>66</v>
      </c>
      <c r="C11" s="130"/>
      <c r="D11" s="135" t="s">
        <v>9</v>
      </c>
      <c r="E11" s="149">
        <f>E5-'Приложение 1 (ОТЧЕТНЫЙ ПЕРИОД)'!E5</f>
        <v>0</v>
      </c>
      <c r="F11" s="149">
        <f>F5-'Приложение 1 (ОТЧЕТНЫЙ ПЕРИОД)'!F5</f>
        <v>0</v>
      </c>
      <c r="G11" s="149">
        <f>G5-'Приложение 1 (ОТЧЕТНЫЙ ПЕРИОД)'!G5</f>
        <v>0</v>
      </c>
      <c r="H11" s="149">
        <f>H5-'Приложение 1 (ОТЧЕТНЫЙ ПЕРИОД)'!H5</f>
        <v>0</v>
      </c>
      <c r="I11" s="149">
        <f>I5-'Приложение 1 (ОТЧЕТНЫЙ ПЕРИОД)'!I5</f>
        <v>0</v>
      </c>
      <c r="J11" s="149"/>
      <c r="K11" s="149">
        <f>K5-'Приложение 1 (ОТЧЕТНЫЙ ПЕРИОД)'!K5</f>
        <v>0</v>
      </c>
      <c r="L11" s="149">
        <f>L5-'Приложение 1 (ОТЧЕТНЫЙ ПЕРИОД)'!L5</f>
        <v>0</v>
      </c>
      <c r="M11" s="149">
        <f>M5-'Приложение 1 (ОТЧЕТНЫЙ ПЕРИОД)'!M5</f>
        <v>0</v>
      </c>
      <c r="N11" s="150">
        <f>N5-'Приложение 1 (ОТЧЕТНЫЙ ПЕРИОД)'!N5</f>
        <v>0</v>
      </c>
      <c r="O11" s="170"/>
      <c r="P11" s="269">
        <f>SUM(E11:O11)</f>
        <v>0</v>
      </c>
      <c r="Q11" s="169"/>
      <c r="R11" s="169"/>
      <c r="S11" s="160"/>
      <c r="T11" s="160"/>
      <c r="U11" s="160"/>
      <c r="V11" s="160"/>
      <c r="W11" s="169"/>
      <c r="X11" s="169"/>
      <c r="Y11" s="169"/>
      <c r="Z11" s="169"/>
      <c r="AH11" s="169"/>
      <c r="AI11" s="169"/>
      <c r="AJ11" s="169"/>
      <c r="AK11" s="169"/>
      <c r="AL11" s="169"/>
      <c r="AM11" s="169"/>
      <c r="AN11" s="169"/>
      <c r="AO11" s="169"/>
      <c r="AP11" s="169"/>
      <c r="AQ11" s="169"/>
      <c r="AR11" s="168"/>
      <c r="AS11" s="168"/>
      <c r="AT11" s="168"/>
      <c r="AU11" s="168"/>
      <c r="AV11" s="168"/>
      <c r="AW11" s="168"/>
      <c r="AX11" s="168"/>
      <c r="AY11" s="168"/>
      <c r="AZ11" s="168"/>
    </row>
    <row r="12" spans="1:52" s="37" customFormat="1" ht="22.5" customHeight="1" x14ac:dyDescent="0.35">
      <c r="A12" s="217"/>
      <c r="B12" s="148" t="s">
        <v>66</v>
      </c>
      <c r="C12" s="130"/>
      <c r="D12" s="135" t="s">
        <v>18</v>
      </c>
      <c r="E12" s="149">
        <f>E6-'Приложение 1 (ОТЧЕТНЫЙ ПЕРИОД)'!E6</f>
        <v>0</v>
      </c>
      <c r="F12" s="149">
        <f>F6-'Приложение 1 (ОТЧЕТНЫЙ ПЕРИОД)'!F6</f>
        <v>0</v>
      </c>
      <c r="G12" s="149">
        <f>G6-'Приложение 1 (ОТЧЕТНЫЙ ПЕРИОД)'!G6</f>
        <v>0</v>
      </c>
      <c r="H12" s="149">
        <f>H6-'Приложение 1 (ОТЧЕТНЫЙ ПЕРИОД)'!H6</f>
        <v>0</v>
      </c>
      <c r="I12" s="149">
        <f>I6-'Приложение 1 (ОТЧЕТНЫЙ ПЕРИОД)'!I6</f>
        <v>0</v>
      </c>
      <c r="J12" s="149"/>
      <c r="K12" s="149">
        <f>K6-'Приложение 1 (ОТЧЕТНЫЙ ПЕРИОД)'!K6</f>
        <v>0</v>
      </c>
      <c r="L12" s="149">
        <f>L6-'Приложение 1 (ОТЧЕТНЫЙ ПЕРИОД)'!L6</f>
        <v>0</v>
      </c>
      <c r="M12" s="149">
        <f>M6-'Приложение 1 (ОТЧЕТНЫЙ ПЕРИОД)'!M6</f>
        <v>0</v>
      </c>
      <c r="N12" s="150">
        <f>N6-'Приложение 1 (ОТЧЕТНЫЙ ПЕРИОД)'!N6</f>
        <v>0</v>
      </c>
      <c r="O12" s="170"/>
      <c r="P12" s="269">
        <f t="shared" ref="P12:P14" si="7">SUM(E12:O12)</f>
        <v>0</v>
      </c>
      <c r="Q12" s="169"/>
      <c r="R12" s="169"/>
      <c r="S12" s="160"/>
      <c r="T12" s="160"/>
      <c r="U12" s="160"/>
      <c r="V12" s="160"/>
      <c r="W12" s="169"/>
      <c r="X12" s="169"/>
      <c r="Y12" s="169"/>
      <c r="Z12" s="169"/>
      <c r="AH12" s="169"/>
      <c r="AI12" s="169"/>
      <c r="AJ12" s="169"/>
      <c r="AK12" s="169"/>
      <c r="AL12" s="169"/>
      <c r="AM12" s="169"/>
      <c r="AN12" s="169"/>
      <c r="AO12" s="169"/>
      <c r="AP12" s="169"/>
      <c r="AQ12" s="169"/>
      <c r="AR12" s="168"/>
      <c r="AS12" s="168"/>
      <c r="AT12" s="168"/>
      <c r="AU12" s="168"/>
      <c r="AV12" s="168"/>
      <c r="AW12" s="168"/>
      <c r="AX12" s="168"/>
      <c r="AY12" s="168"/>
      <c r="AZ12" s="168"/>
    </row>
    <row r="13" spans="1:52" s="37" customFormat="1" ht="21" customHeight="1" x14ac:dyDescent="0.35">
      <c r="A13" s="217"/>
      <c r="B13" s="148" t="s">
        <v>66</v>
      </c>
      <c r="C13" s="130"/>
      <c r="D13" s="135" t="s">
        <v>10</v>
      </c>
      <c r="E13" s="149">
        <f>E7-'Приложение 1 (ОТЧЕТНЫЙ ПЕРИОД)'!E7</f>
        <v>0</v>
      </c>
      <c r="F13" s="149">
        <f>F7-'Приложение 1 (ОТЧЕТНЫЙ ПЕРИОД)'!F7</f>
        <v>0</v>
      </c>
      <c r="G13" s="149">
        <f>G7-'Приложение 1 (ОТЧЕТНЫЙ ПЕРИОД)'!G7</f>
        <v>0</v>
      </c>
      <c r="H13" s="149">
        <f>H7-'Приложение 1 (ОТЧЕТНЫЙ ПЕРИОД)'!H7</f>
        <v>0</v>
      </c>
      <c r="I13" s="149">
        <f>I7-'Приложение 1 (ОТЧЕТНЫЙ ПЕРИОД)'!I7</f>
        <v>0</v>
      </c>
      <c r="J13" s="149"/>
      <c r="K13" s="149">
        <f>K7-'Приложение 1 (ОТЧЕТНЫЙ ПЕРИОД)'!K7</f>
        <v>0</v>
      </c>
      <c r="L13" s="149">
        <f>L7-'Приложение 1 (ОТЧЕТНЫЙ ПЕРИОД)'!L7</f>
        <v>0</v>
      </c>
      <c r="M13" s="149">
        <f>M7-'Приложение 1 (ОТЧЕТНЫЙ ПЕРИОД)'!M7</f>
        <v>0</v>
      </c>
      <c r="N13" s="150">
        <f>N7-'Приложение 1 (ОТЧЕТНЫЙ ПЕРИОД)'!N7</f>
        <v>0</v>
      </c>
      <c r="O13" s="170"/>
      <c r="P13" s="269">
        <f t="shared" si="7"/>
        <v>0</v>
      </c>
      <c r="Q13" s="169"/>
      <c r="R13" s="169"/>
      <c r="S13" s="160"/>
      <c r="T13" s="160"/>
      <c r="U13" s="160"/>
      <c r="V13" s="160"/>
      <c r="W13" s="169"/>
      <c r="X13" s="169"/>
      <c r="Y13" s="169"/>
      <c r="Z13" s="169"/>
      <c r="AH13" s="169"/>
      <c r="AI13" s="169"/>
      <c r="AJ13" s="169"/>
      <c r="AK13" s="169"/>
      <c r="AL13" s="169"/>
      <c r="AM13" s="169"/>
      <c r="AN13" s="169"/>
      <c r="AO13" s="169"/>
      <c r="AP13" s="169"/>
      <c r="AQ13" s="169"/>
      <c r="AR13" s="168"/>
      <c r="AS13" s="168"/>
      <c r="AT13" s="168"/>
      <c r="AU13" s="168"/>
      <c r="AV13" s="168"/>
      <c r="AW13" s="168"/>
      <c r="AX13" s="168"/>
      <c r="AY13" s="168"/>
      <c r="AZ13" s="168"/>
    </row>
    <row r="14" spans="1:52" s="37" customFormat="1" ht="22.5" customHeight="1" x14ac:dyDescent="0.35">
      <c r="A14" s="217"/>
      <c r="B14" s="148" t="s">
        <v>66</v>
      </c>
      <c r="C14" s="130"/>
      <c r="D14" s="135" t="s">
        <v>11</v>
      </c>
      <c r="E14" s="149">
        <f>E8-'Приложение 1 (ОТЧЕТНЫЙ ПЕРИОД)'!E8</f>
        <v>0</v>
      </c>
      <c r="F14" s="149">
        <f>F8-'Приложение 1 (ОТЧЕТНЫЙ ПЕРИОД)'!F8</f>
        <v>0</v>
      </c>
      <c r="G14" s="149">
        <f>G8-'Приложение 1 (ОТЧЕТНЫЙ ПЕРИОД)'!G8</f>
        <v>0</v>
      </c>
      <c r="H14" s="149">
        <f>H8-'Приложение 1 (ОТЧЕТНЫЙ ПЕРИОД)'!H8</f>
        <v>0</v>
      </c>
      <c r="I14" s="149">
        <f>I8-'Приложение 1 (ОТЧЕТНЫЙ ПЕРИОД)'!I8</f>
        <v>0</v>
      </c>
      <c r="J14" s="149"/>
      <c r="K14" s="149">
        <f>K8-'Приложение 1 (ОТЧЕТНЫЙ ПЕРИОД)'!K8</f>
        <v>0</v>
      </c>
      <c r="L14" s="149">
        <f>L8-'Приложение 1 (ОТЧЕТНЫЙ ПЕРИОД)'!L8</f>
        <v>0</v>
      </c>
      <c r="M14" s="149">
        <f>M8-'Приложение 1 (ОТЧЕТНЫЙ ПЕРИОД)'!M8</f>
        <v>0</v>
      </c>
      <c r="N14" s="150">
        <f>N8-'Приложение 1 (ОТЧЕТНЫЙ ПЕРИОД)'!N8</f>
        <v>0</v>
      </c>
      <c r="O14" s="170"/>
      <c r="P14" s="269">
        <f t="shared" si="7"/>
        <v>0</v>
      </c>
      <c r="Q14" s="169"/>
      <c r="R14" s="169"/>
      <c r="S14" s="160"/>
      <c r="T14" s="160"/>
      <c r="U14" s="160"/>
      <c r="V14" s="160"/>
      <c r="W14" s="169"/>
      <c r="X14" s="169"/>
      <c r="Y14" s="169"/>
      <c r="Z14" s="169"/>
      <c r="AH14" s="169"/>
      <c r="AI14" s="169"/>
      <c r="AJ14" s="169"/>
      <c r="AK14" s="169"/>
      <c r="AL14" s="169"/>
      <c r="AM14" s="169"/>
      <c r="AN14" s="169"/>
      <c r="AO14" s="169"/>
      <c r="AP14" s="169"/>
      <c r="AQ14" s="169"/>
      <c r="AR14" s="168"/>
      <c r="AS14" s="168"/>
      <c r="AT14" s="168"/>
      <c r="AU14" s="168"/>
      <c r="AV14" s="168"/>
      <c r="AW14" s="168"/>
      <c r="AX14" s="168"/>
      <c r="AY14" s="168"/>
      <c r="AZ14" s="168"/>
    </row>
    <row r="15" spans="1:52" s="37" customFormat="1" ht="7.5" customHeight="1" x14ac:dyDescent="0.35">
      <c r="A15" s="217"/>
      <c r="B15" s="148"/>
      <c r="C15" s="130"/>
      <c r="D15" s="135"/>
      <c r="E15" s="149"/>
      <c r="F15" s="149"/>
      <c r="G15" s="149"/>
      <c r="H15" s="149"/>
      <c r="I15" s="149"/>
      <c r="J15" s="149"/>
      <c r="K15" s="149"/>
      <c r="L15" s="149"/>
      <c r="M15" s="149"/>
      <c r="N15" s="150"/>
      <c r="O15" s="170"/>
      <c r="P15" s="269"/>
      <c r="Q15" s="169"/>
      <c r="R15" s="169"/>
      <c r="S15" s="160"/>
      <c r="T15" s="160"/>
      <c r="U15" s="160"/>
      <c r="V15" s="160"/>
      <c r="W15" s="169"/>
      <c r="X15" s="169"/>
      <c r="Y15" s="169"/>
      <c r="Z15" s="169"/>
      <c r="AH15" s="169"/>
      <c r="AI15" s="169"/>
      <c r="AJ15" s="169"/>
      <c r="AK15" s="169"/>
      <c r="AL15" s="169"/>
      <c r="AM15" s="169"/>
      <c r="AN15" s="169"/>
      <c r="AO15" s="169"/>
      <c r="AP15" s="169"/>
      <c r="AQ15" s="169"/>
      <c r="AR15" s="168"/>
      <c r="AS15" s="168"/>
      <c r="AT15" s="168"/>
      <c r="AU15" s="168"/>
      <c r="AV15" s="168"/>
      <c r="AW15" s="168"/>
      <c r="AX15" s="168"/>
      <c r="AY15" s="168"/>
      <c r="AZ15" s="168"/>
    </row>
    <row r="16" spans="1:52" s="37" customFormat="1" ht="11.25" customHeight="1" x14ac:dyDescent="0.25">
      <c r="A16" s="63"/>
      <c r="B16" s="67"/>
      <c r="C16" s="64"/>
      <c r="D16" s="68"/>
      <c r="E16" s="65"/>
      <c r="F16" s="65"/>
      <c r="G16" s="65"/>
      <c r="H16" s="65"/>
      <c r="I16" s="65"/>
      <c r="J16" s="65"/>
      <c r="K16" s="65"/>
      <c r="L16" s="65"/>
      <c r="M16" s="65"/>
      <c r="N16" s="66"/>
      <c r="O16" s="168"/>
      <c r="P16" s="268"/>
      <c r="Q16" s="169"/>
      <c r="R16" s="169"/>
      <c r="S16" s="160"/>
      <c r="T16" s="160"/>
      <c r="U16" s="160"/>
      <c r="V16" s="160"/>
      <c r="W16" s="169"/>
      <c r="X16" s="169"/>
      <c r="Y16" s="169"/>
      <c r="Z16" s="169"/>
      <c r="AH16" s="169"/>
      <c r="AI16" s="169"/>
      <c r="AJ16" s="169"/>
      <c r="AK16" s="169"/>
      <c r="AL16" s="169"/>
      <c r="AM16" s="169"/>
      <c r="AN16" s="169"/>
      <c r="AO16" s="169"/>
      <c r="AP16" s="169"/>
      <c r="AQ16" s="169"/>
      <c r="AR16" s="168"/>
      <c r="AS16" s="168"/>
      <c r="AT16" s="168"/>
      <c r="AU16" s="168"/>
      <c r="AV16" s="168"/>
      <c r="AW16" s="168"/>
      <c r="AX16" s="168"/>
      <c r="AY16" s="168"/>
      <c r="AZ16" s="168"/>
    </row>
    <row r="17" spans="1:52" s="37" customFormat="1" ht="11.25" customHeight="1" thickBot="1" x14ac:dyDescent="0.3">
      <c r="A17" s="260"/>
      <c r="B17" s="261"/>
      <c r="C17" s="262"/>
      <c r="D17" s="263"/>
      <c r="E17" s="264"/>
      <c r="F17" s="264"/>
      <c r="G17" s="264"/>
      <c r="H17" s="264"/>
      <c r="I17" s="264"/>
      <c r="J17" s="264"/>
      <c r="K17" s="264"/>
      <c r="L17" s="264"/>
      <c r="M17" s="264"/>
      <c r="N17" s="265"/>
      <c r="O17" s="168"/>
      <c r="P17" s="268"/>
      <c r="Q17" s="169"/>
      <c r="R17" s="169"/>
      <c r="S17" s="160"/>
      <c r="T17" s="160"/>
      <c r="U17" s="160"/>
      <c r="V17" s="160"/>
      <c r="W17" s="169"/>
      <c r="X17" s="169"/>
      <c r="Y17" s="169"/>
      <c r="Z17" s="169"/>
      <c r="AH17" s="169"/>
      <c r="AI17" s="169"/>
      <c r="AJ17" s="169"/>
      <c r="AK17" s="169"/>
      <c r="AL17" s="169"/>
      <c r="AM17" s="169"/>
      <c r="AN17" s="169"/>
      <c r="AO17" s="169"/>
      <c r="AP17" s="169"/>
      <c r="AQ17" s="169"/>
      <c r="AR17" s="168"/>
      <c r="AS17" s="168"/>
      <c r="AT17" s="168"/>
      <c r="AU17" s="168"/>
      <c r="AV17" s="168"/>
      <c r="AW17" s="168"/>
      <c r="AX17" s="168"/>
      <c r="AY17" s="168"/>
      <c r="AZ17" s="168"/>
    </row>
    <row r="18" spans="1:52" s="38" customFormat="1" ht="24.75" customHeight="1" x14ac:dyDescent="0.25">
      <c r="A18" s="507"/>
      <c r="B18" s="501" t="s">
        <v>40</v>
      </c>
      <c r="C18" s="504"/>
      <c r="D18" s="80" t="s">
        <v>9</v>
      </c>
      <c r="E18" s="81">
        <f>'Приложение 1 (ОТЧЕТНЫЙ ПЕРИОД)'!E10</f>
        <v>155.31</v>
      </c>
      <c r="F18" s="81">
        <f>'Приложение 1 (ОТЧЕТНЫЙ ПЕРИОД)'!F10</f>
        <v>123.92</v>
      </c>
      <c r="G18" s="81">
        <f>'Приложение 1 (ОТЧЕТНЫЙ ПЕРИОД)'!G10</f>
        <v>72.8</v>
      </c>
      <c r="H18" s="81">
        <f>'Приложение 1 (ОТЧЕТНЫЙ ПЕРИОД)'!H10</f>
        <v>845.24999999999989</v>
      </c>
      <c r="I18" s="81">
        <f>'Приложение 1 (ОТЧЕТНЫЙ ПЕРИОД)'!I10</f>
        <v>1122.184</v>
      </c>
      <c r="J18" s="599"/>
      <c r="K18" s="81">
        <f>'Приложение 1 (ОТЧЕТНЫЙ ПЕРИОД)'!K10</f>
        <v>691.42</v>
      </c>
      <c r="L18" s="81">
        <f>'Приложение 1 (ОТЧЕТНЫЙ ПЕРИОД)'!L10</f>
        <v>765.62000000000012</v>
      </c>
      <c r="M18" s="81">
        <f>'Приложение 1 (ОТЧЕТНЫЙ ПЕРИОД)'!M10</f>
        <v>681.73</v>
      </c>
      <c r="N18" s="82">
        <f>'Приложение 1 (ОТЧЕТНЫЙ ПЕРИОД)'!N10</f>
        <v>4261.5140000000001</v>
      </c>
      <c r="O18" s="166"/>
      <c r="P18" s="267"/>
      <c r="Q18" s="167"/>
      <c r="R18" s="167"/>
      <c r="S18" s="159"/>
      <c r="T18" s="159"/>
      <c r="U18" s="159"/>
      <c r="V18" s="159"/>
      <c r="W18" s="167"/>
      <c r="X18" s="167"/>
      <c r="Y18" s="167"/>
      <c r="Z18" s="167"/>
      <c r="AH18" s="167"/>
      <c r="AI18" s="167"/>
      <c r="AJ18" s="167"/>
      <c r="AK18" s="167"/>
      <c r="AL18" s="167"/>
      <c r="AM18" s="167"/>
      <c r="AN18" s="167"/>
      <c r="AO18" s="167"/>
      <c r="AP18" s="167"/>
      <c r="AQ18" s="167"/>
      <c r="AR18" s="166"/>
      <c r="AS18" s="166"/>
      <c r="AT18" s="166"/>
      <c r="AU18" s="166"/>
      <c r="AV18" s="166"/>
      <c r="AW18" s="166"/>
      <c r="AX18" s="166"/>
      <c r="AY18" s="166"/>
      <c r="AZ18" s="166"/>
    </row>
    <row r="19" spans="1:52" s="38" customFormat="1" ht="24.75" customHeight="1" x14ac:dyDescent="0.25">
      <c r="A19" s="508"/>
      <c r="B19" s="502"/>
      <c r="C19" s="505"/>
      <c r="D19" s="69" t="s">
        <v>18</v>
      </c>
      <c r="E19" s="96">
        <f>'Приложение 1 (ОТЧЕТНЫЙ ПЕРИОД)'!E11</f>
        <v>84.99</v>
      </c>
      <c r="F19" s="96">
        <f>'Приложение 1 (ОТЧЕТНЫЙ ПЕРИОД)'!F11</f>
        <v>65.78</v>
      </c>
      <c r="G19" s="96">
        <f>'Приложение 1 (ОТЧЕТНЫЙ ПЕРИОД)'!G11</f>
        <v>47.85</v>
      </c>
      <c r="H19" s="96">
        <f>'Приложение 1 (ОТЧЕТНЫЙ ПЕРИОД)'!H11</f>
        <v>498.81999999999994</v>
      </c>
      <c r="I19" s="96">
        <f>'Приложение 1 (ОТЧЕТНЫЙ ПЕРИОД)'!I11</f>
        <v>311.05999999999995</v>
      </c>
      <c r="J19" s="600"/>
      <c r="K19" s="96">
        <f>'Приложение 1 (ОТЧЕТНЫЙ ПЕРИОД)'!K11</f>
        <v>14.950000000000001</v>
      </c>
      <c r="L19" s="96">
        <f>'Приложение 1 (ОТЧЕТНЫЙ ПЕРИОД)'!L11</f>
        <v>17.330000000000002</v>
      </c>
      <c r="M19" s="96">
        <f>'Приложение 1 (ОТЧЕТНЫЙ ПЕРИОД)'!M11</f>
        <v>13.14</v>
      </c>
      <c r="N19" s="116">
        <f>'Приложение 1 (ОТЧЕТНЫЙ ПЕРИОД)'!N11</f>
        <v>940.29</v>
      </c>
      <c r="O19" s="166"/>
      <c r="P19" s="267"/>
      <c r="Q19" s="167"/>
      <c r="R19" s="167"/>
      <c r="S19" s="159"/>
      <c r="T19" s="159"/>
      <c r="U19" s="159"/>
      <c r="V19" s="159"/>
      <c r="W19" s="167"/>
      <c r="X19" s="167"/>
      <c r="Y19" s="167"/>
      <c r="Z19" s="167"/>
      <c r="AH19" s="167"/>
      <c r="AI19" s="167"/>
      <c r="AJ19" s="167"/>
      <c r="AK19" s="167"/>
      <c r="AL19" s="167"/>
      <c r="AM19" s="167"/>
      <c r="AN19" s="167"/>
      <c r="AO19" s="167"/>
      <c r="AP19" s="167"/>
      <c r="AQ19" s="167"/>
      <c r="AR19" s="166"/>
      <c r="AS19" s="166"/>
      <c r="AT19" s="166"/>
      <c r="AU19" s="166"/>
      <c r="AV19" s="166"/>
      <c r="AW19" s="166"/>
      <c r="AX19" s="166"/>
      <c r="AY19" s="166"/>
      <c r="AZ19" s="166"/>
    </row>
    <row r="20" spans="1:52" s="38" customFormat="1" ht="24.75" customHeight="1" x14ac:dyDescent="0.25">
      <c r="A20" s="508"/>
      <c r="B20" s="502"/>
      <c r="C20" s="505"/>
      <c r="D20" s="69" t="s">
        <v>10</v>
      </c>
      <c r="E20" s="96">
        <f>'Приложение 1 (ОТЧЕТНЫЙ ПЕРИОД)'!E12</f>
        <v>44.660000000000004</v>
      </c>
      <c r="F20" s="96">
        <f>'Приложение 1 (ОТЧЕТНЫЙ ПЕРИОД)'!F12</f>
        <v>33.69</v>
      </c>
      <c r="G20" s="96">
        <f>'Приложение 1 (ОТЧЕТНЫЙ ПЕРИОД)'!G12</f>
        <v>15.95</v>
      </c>
      <c r="H20" s="96">
        <f>'Приложение 1 (ОТЧЕТНЫЙ ПЕРИОД)'!H12</f>
        <v>298.02</v>
      </c>
      <c r="I20" s="96">
        <f>'Приложение 1 (ОТЧЕТНЫЙ ПЕРИОД)'!I12</f>
        <v>771.79</v>
      </c>
      <c r="J20" s="600"/>
      <c r="K20" s="96">
        <f>'Приложение 1 (ОТЧЕТНЫЙ ПЕРИОД)'!K12</f>
        <v>618.91999999999996</v>
      </c>
      <c r="L20" s="96">
        <f>'Приложение 1 (ОТЧЕТНЫЙ ПЕРИОД)'!L12</f>
        <v>695.84</v>
      </c>
      <c r="M20" s="96">
        <f>'Приложение 1 (ОТЧЕТНЫЙ ПЕРИОД)'!M12</f>
        <v>615.34</v>
      </c>
      <c r="N20" s="116">
        <f>'Приложение 1 (ОТЧЕТНЫЙ ПЕРИОД)'!N12</f>
        <v>3044.57</v>
      </c>
      <c r="O20" s="166"/>
      <c r="P20" s="267"/>
      <c r="Q20" s="167"/>
      <c r="R20" s="167"/>
      <c r="S20" s="159"/>
      <c r="T20" s="159"/>
      <c r="U20" s="159"/>
      <c r="V20" s="159"/>
      <c r="W20" s="167"/>
      <c r="X20" s="167"/>
      <c r="Y20" s="167"/>
      <c r="Z20" s="167"/>
      <c r="AH20" s="167"/>
      <c r="AI20" s="167"/>
      <c r="AJ20" s="167"/>
      <c r="AK20" s="167"/>
      <c r="AL20" s="167"/>
      <c r="AM20" s="167"/>
      <c r="AN20" s="167"/>
      <c r="AO20" s="167"/>
      <c r="AP20" s="167"/>
      <c r="AQ20" s="167"/>
      <c r="AR20" s="166"/>
      <c r="AS20" s="166"/>
      <c r="AT20" s="166"/>
      <c r="AU20" s="166"/>
      <c r="AV20" s="166"/>
      <c r="AW20" s="166"/>
      <c r="AX20" s="166"/>
      <c r="AY20" s="166"/>
      <c r="AZ20" s="166"/>
    </row>
    <row r="21" spans="1:52" s="38" customFormat="1" ht="24.75" customHeight="1" thickBot="1" x14ac:dyDescent="0.3">
      <c r="A21" s="509"/>
      <c r="B21" s="503"/>
      <c r="C21" s="506"/>
      <c r="D21" s="70" t="s">
        <v>11</v>
      </c>
      <c r="E21" s="94">
        <f>'Приложение 1 (ОТЧЕТНЫЙ ПЕРИОД)'!E13</f>
        <v>25.66</v>
      </c>
      <c r="F21" s="94">
        <f>'Приложение 1 (ОТЧЕТНЫЙ ПЕРИОД)'!F13</f>
        <v>24.45</v>
      </c>
      <c r="G21" s="94">
        <f>'Приложение 1 (ОТЧЕТНЫЙ ПЕРИОД)'!G13</f>
        <v>9</v>
      </c>
      <c r="H21" s="94">
        <f>'Приложение 1 (ОТЧЕТНЫЙ ПЕРИОД)'!H13</f>
        <v>48.41</v>
      </c>
      <c r="I21" s="94">
        <f>'Приложение 1 (ОТЧЕТНЫЙ ПЕРИОД)'!I13</f>
        <v>39.334000000000003</v>
      </c>
      <c r="J21" s="601"/>
      <c r="K21" s="94">
        <f>'Приложение 1 (ОТЧЕТНЫЙ ПЕРИОД)'!K13</f>
        <v>57.550000000000004</v>
      </c>
      <c r="L21" s="94">
        <f>'Приложение 1 (ОТЧЕТНЫЙ ПЕРИОД)'!L13</f>
        <v>52.449999999999996</v>
      </c>
      <c r="M21" s="94">
        <f>'Приложение 1 (ОТЧЕТНЫЙ ПЕРИОД)'!M13</f>
        <v>53.25</v>
      </c>
      <c r="N21" s="95">
        <f>'Приложение 1 (ОТЧЕТНЫЙ ПЕРИОД)'!N13</f>
        <v>276.654</v>
      </c>
      <c r="O21" s="166"/>
      <c r="P21" s="267"/>
      <c r="Q21" s="167"/>
      <c r="R21" s="167"/>
      <c r="S21" s="159"/>
      <c r="T21" s="159"/>
      <c r="U21" s="159"/>
      <c r="V21" s="159"/>
      <c r="W21" s="167"/>
      <c r="X21" s="167"/>
      <c r="Y21" s="167"/>
      <c r="Z21" s="167"/>
      <c r="AH21" s="167"/>
      <c r="AI21" s="167"/>
      <c r="AJ21" s="167"/>
      <c r="AK21" s="167"/>
      <c r="AL21" s="167"/>
      <c r="AM21" s="167"/>
      <c r="AN21" s="167"/>
      <c r="AO21" s="167"/>
      <c r="AP21" s="167"/>
      <c r="AQ21" s="167"/>
      <c r="AR21" s="166"/>
      <c r="AS21" s="166"/>
      <c r="AT21" s="166"/>
      <c r="AU21" s="166"/>
      <c r="AV21" s="166"/>
      <c r="AW21" s="166"/>
      <c r="AX21" s="166"/>
      <c r="AY21" s="166"/>
      <c r="AZ21" s="166"/>
    </row>
    <row r="22" spans="1:52" s="38" customFormat="1" ht="24.75" customHeight="1" x14ac:dyDescent="0.35">
      <c r="A22" s="144"/>
      <c r="B22" s="143"/>
      <c r="C22" s="131"/>
      <c r="D22" s="132" t="s">
        <v>66</v>
      </c>
      <c r="E22" s="133">
        <f>E19+E20+E21</f>
        <v>155.31</v>
      </c>
      <c r="F22" s="133">
        <f>F19+F20+F21</f>
        <v>123.92</v>
      </c>
      <c r="G22" s="133">
        <f>G19+G20+G21</f>
        <v>72.8</v>
      </c>
      <c r="H22" s="133">
        <f>H19+H20+H21</f>
        <v>845.24999999999989</v>
      </c>
      <c r="I22" s="133">
        <f>I19+I20+I21</f>
        <v>1122.184</v>
      </c>
      <c r="J22" s="133"/>
      <c r="K22" s="133">
        <f>K19+K20+K21</f>
        <v>691.42</v>
      </c>
      <c r="L22" s="133">
        <f>L19+L20+L21</f>
        <v>765.62000000000012</v>
      </c>
      <c r="M22" s="133">
        <f>M19+M20+M21</f>
        <v>681.73</v>
      </c>
      <c r="N22" s="134">
        <f>N19+N20+N21</f>
        <v>4261.5140000000001</v>
      </c>
      <c r="O22" s="171"/>
      <c r="P22" s="270">
        <f>SUM(E22:O22)</f>
        <v>8719.7479999999996</v>
      </c>
      <c r="Q22" s="167"/>
      <c r="R22" s="167"/>
      <c r="S22" s="159"/>
      <c r="T22" s="159"/>
      <c r="U22" s="159"/>
      <c r="V22" s="159"/>
      <c r="W22" s="167"/>
      <c r="X22" s="167"/>
      <c r="Y22" s="167"/>
      <c r="Z22" s="167"/>
      <c r="AH22" s="167"/>
      <c r="AI22" s="167"/>
      <c r="AJ22" s="167"/>
      <c r="AK22" s="167"/>
      <c r="AL22" s="167"/>
      <c r="AM22" s="167"/>
      <c r="AN22" s="167"/>
      <c r="AO22" s="167"/>
      <c r="AP22" s="167"/>
      <c r="AQ22" s="167"/>
      <c r="AR22" s="166"/>
      <c r="AS22" s="166"/>
      <c r="AT22" s="166"/>
      <c r="AU22" s="166"/>
      <c r="AV22" s="166"/>
      <c r="AW22" s="166"/>
      <c r="AX22" s="166"/>
      <c r="AY22" s="166"/>
      <c r="AZ22" s="166"/>
    </row>
    <row r="23" spans="1:52" s="38" customFormat="1" ht="24.75" customHeight="1" x14ac:dyDescent="0.35">
      <c r="A23" s="144"/>
      <c r="B23" s="143"/>
      <c r="C23" s="130"/>
      <c r="D23" s="152" t="s">
        <v>66</v>
      </c>
      <c r="E23" s="153">
        <f>E22-E18</f>
        <v>0</v>
      </c>
      <c r="F23" s="153">
        <f>F22-F18</f>
        <v>0</v>
      </c>
      <c r="G23" s="153">
        <f>G22-G18</f>
        <v>0</v>
      </c>
      <c r="H23" s="153">
        <f>H22-H18</f>
        <v>0</v>
      </c>
      <c r="I23" s="153">
        <f>I22-I18</f>
        <v>0</v>
      </c>
      <c r="J23" s="153"/>
      <c r="K23" s="153">
        <f>K22-K18</f>
        <v>0</v>
      </c>
      <c r="L23" s="153">
        <f>L22-L18</f>
        <v>0</v>
      </c>
      <c r="M23" s="153">
        <f>M22-M18</f>
        <v>0</v>
      </c>
      <c r="N23" s="154">
        <f>N22-N18</f>
        <v>0</v>
      </c>
      <c r="O23" s="166"/>
      <c r="P23" s="269">
        <f>SUM(E23:O23)</f>
        <v>0</v>
      </c>
      <c r="Q23" s="167"/>
      <c r="R23" s="167"/>
      <c r="S23" s="159"/>
      <c r="T23" s="159"/>
      <c r="U23" s="159"/>
      <c r="V23" s="159"/>
      <c r="W23" s="167"/>
      <c r="X23" s="167"/>
      <c r="Y23" s="167"/>
      <c r="Z23" s="167"/>
      <c r="AH23" s="167"/>
      <c r="AI23" s="167"/>
      <c r="AJ23" s="167"/>
      <c r="AK23" s="167"/>
      <c r="AL23" s="167"/>
      <c r="AM23" s="167"/>
      <c r="AN23" s="167"/>
      <c r="AO23" s="167"/>
      <c r="AP23" s="167"/>
      <c r="AQ23" s="167"/>
      <c r="AR23" s="166"/>
      <c r="AS23" s="166"/>
      <c r="AT23" s="166"/>
      <c r="AU23" s="166"/>
      <c r="AV23" s="166"/>
      <c r="AW23" s="166"/>
      <c r="AX23" s="166"/>
      <c r="AY23" s="166"/>
      <c r="AZ23" s="166"/>
    </row>
    <row r="24" spans="1:52" s="38" customFormat="1" ht="24.75" customHeight="1" x14ac:dyDescent="0.35">
      <c r="A24" s="155"/>
      <c r="B24" s="143" t="s">
        <v>66</v>
      </c>
      <c r="C24" s="130"/>
      <c r="D24" s="135" t="s">
        <v>9</v>
      </c>
      <c r="E24" s="136">
        <f t="shared" ref="E24:N24" si="8">E25+E26+E27</f>
        <v>155.31</v>
      </c>
      <c r="F24" s="136">
        <f t="shared" si="8"/>
        <v>123.92</v>
      </c>
      <c r="G24" s="136">
        <f t="shared" si="8"/>
        <v>72.8</v>
      </c>
      <c r="H24" s="136">
        <f t="shared" si="8"/>
        <v>845.24999999999989</v>
      </c>
      <c r="I24" s="136">
        <f t="shared" si="8"/>
        <v>1122.184</v>
      </c>
      <c r="J24" s="136"/>
      <c r="K24" s="136">
        <f t="shared" si="8"/>
        <v>691.42</v>
      </c>
      <c r="L24" s="136">
        <f t="shared" si="8"/>
        <v>765.62000000000012</v>
      </c>
      <c r="M24" s="136">
        <f t="shared" si="8"/>
        <v>681.73</v>
      </c>
      <c r="N24" s="136">
        <f t="shared" si="8"/>
        <v>4261.5140000000001</v>
      </c>
      <c r="O24" s="166"/>
      <c r="P24" s="269">
        <f>SUM(E24:O24)</f>
        <v>8719.7479999999996</v>
      </c>
      <c r="Q24" s="167"/>
      <c r="R24" s="167"/>
      <c r="S24" s="159"/>
      <c r="T24" s="159"/>
      <c r="U24" s="159"/>
      <c r="V24" s="159"/>
      <c r="W24" s="167"/>
      <c r="X24" s="167"/>
      <c r="Y24" s="167"/>
      <c r="Z24" s="167"/>
      <c r="AH24" s="167"/>
      <c r="AI24" s="167"/>
      <c r="AJ24" s="167"/>
      <c r="AK24" s="167"/>
      <c r="AL24" s="167"/>
      <c r="AM24" s="167"/>
      <c r="AN24" s="167"/>
      <c r="AO24" s="167"/>
      <c r="AP24" s="167"/>
      <c r="AQ24" s="167"/>
      <c r="AR24" s="166"/>
      <c r="AS24" s="166"/>
      <c r="AT24" s="166"/>
      <c r="AU24" s="166"/>
      <c r="AV24" s="166"/>
      <c r="AW24" s="166"/>
      <c r="AX24" s="166"/>
      <c r="AY24" s="166"/>
      <c r="AZ24" s="166"/>
    </row>
    <row r="25" spans="1:52" s="38" customFormat="1" ht="24.75" customHeight="1" x14ac:dyDescent="0.35">
      <c r="A25" s="155"/>
      <c r="B25" s="143" t="s">
        <v>66</v>
      </c>
      <c r="C25" s="130"/>
      <c r="D25" s="135" t="s">
        <v>18</v>
      </c>
      <c r="E25" s="151">
        <f>E37+E44+E62+E69+E76+E83+E90+E97+E104+E111+E118+E125</f>
        <v>84.99</v>
      </c>
      <c r="F25" s="151">
        <f t="shared" ref="F25:N25" si="9">F37+F44+F62+F69+F76+F83+F90+F97+F104+F111+F118+F125</f>
        <v>65.78</v>
      </c>
      <c r="G25" s="151">
        <f t="shared" si="9"/>
        <v>47.85</v>
      </c>
      <c r="H25" s="151">
        <f t="shared" si="9"/>
        <v>498.81999999999994</v>
      </c>
      <c r="I25" s="151">
        <f t="shared" si="9"/>
        <v>311.05999999999995</v>
      </c>
      <c r="J25" s="136"/>
      <c r="K25" s="151">
        <f t="shared" si="9"/>
        <v>14.950000000000001</v>
      </c>
      <c r="L25" s="151">
        <f t="shared" si="9"/>
        <v>17.330000000000002</v>
      </c>
      <c r="M25" s="151">
        <f t="shared" si="9"/>
        <v>13.14</v>
      </c>
      <c r="N25" s="151">
        <f t="shared" si="9"/>
        <v>940.29</v>
      </c>
      <c r="O25" s="136"/>
      <c r="P25" s="269">
        <f t="shared" ref="P25:P27" si="10">SUM(E25:O25)</f>
        <v>1994.21</v>
      </c>
      <c r="Q25" s="167"/>
      <c r="R25" s="167"/>
      <c r="S25" s="159"/>
      <c r="T25" s="159"/>
      <c r="U25" s="159"/>
      <c r="V25" s="159"/>
      <c r="W25" s="167"/>
      <c r="X25" s="167"/>
      <c r="Y25" s="167"/>
      <c r="Z25" s="167"/>
      <c r="AH25" s="167"/>
      <c r="AI25" s="167"/>
      <c r="AJ25" s="167"/>
      <c r="AK25" s="167"/>
      <c r="AL25" s="167"/>
      <c r="AM25" s="167"/>
      <c r="AN25" s="167"/>
      <c r="AO25" s="167"/>
      <c r="AP25" s="167"/>
      <c r="AQ25" s="167"/>
      <c r="AR25" s="166"/>
      <c r="AS25" s="166"/>
      <c r="AT25" s="166"/>
      <c r="AU25" s="166"/>
      <c r="AV25" s="166"/>
      <c r="AW25" s="166"/>
      <c r="AX25" s="166"/>
      <c r="AY25" s="166"/>
      <c r="AZ25" s="166"/>
    </row>
    <row r="26" spans="1:52" s="38" customFormat="1" ht="24.75" customHeight="1" x14ac:dyDescent="0.35">
      <c r="A26" s="155"/>
      <c r="B26" s="143" t="s">
        <v>66</v>
      </c>
      <c r="C26" s="130"/>
      <c r="D26" s="135" t="s">
        <v>10</v>
      </c>
      <c r="E26" s="151">
        <f>E38+E45+E63+E70+E77+E84+E91+E98+E105+E112+E119+E126</f>
        <v>44.660000000000004</v>
      </c>
      <c r="F26" s="151">
        <f t="shared" ref="F26:N26" si="11">F38+F45+F63+F70+F77+F84+F91+F98+F105+F112+F119+F126</f>
        <v>33.69</v>
      </c>
      <c r="G26" s="151">
        <f t="shared" si="11"/>
        <v>15.95</v>
      </c>
      <c r="H26" s="151">
        <f t="shared" si="11"/>
        <v>298.02</v>
      </c>
      <c r="I26" s="151">
        <f t="shared" si="11"/>
        <v>771.79</v>
      </c>
      <c r="J26" s="136"/>
      <c r="K26" s="151">
        <f t="shared" si="11"/>
        <v>618.91999999999996</v>
      </c>
      <c r="L26" s="151">
        <f t="shared" si="11"/>
        <v>695.84</v>
      </c>
      <c r="M26" s="151">
        <f t="shared" si="11"/>
        <v>615.34</v>
      </c>
      <c r="N26" s="151">
        <f t="shared" si="11"/>
        <v>3044.57</v>
      </c>
      <c r="O26" s="166"/>
      <c r="P26" s="269">
        <f t="shared" si="10"/>
        <v>6138.7800000000007</v>
      </c>
      <c r="Q26" s="167"/>
      <c r="R26" s="167"/>
      <c r="S26" s="159"/>
      <c r="T26" s="159"/>
      <c r="U26" s="159"/>
      <c r="V26" s="159"/>
      <c r="W26" s="167"/>
      <c r="X26" s="167"/>
      <c r="Y26" s="167"/>
      <c r="Z26" s="167"/>
      <c r="AH26" s="167"/>
      <c r="AI26" s="167"/>
      <c r="AJ26" s="167"/>
      <c r="AK26" s="167"/>
      <c r="AL26" s="167"/>
      <c r="AM26" s="167"/>
      <c r="AN26" s="167"/>
      <c r="AO26" s="167"/>
      <c r="AP26" s="167"/>
      <c r="AQ26" s="167"/>
      <c r="AR26" s="166"/>
      <c r="AS26" s="166"/>
      <c r="AT26" s="166"/>
      <c r="AU26" s="166"/>
      <c r="AV26" s="166"/>
      <c r="AW26" s="166"/>
      <c r="AX26" s="166"/>
      <c r="AY26" s="166"/>
      <c r="AZ26" s="166"/>
    </row>
    <row r="27" spans="1:52" s="38" customFormat="1" ht="24.75" customHeight="1" x14ac:dyDescent="0.35">
      <c r="A27" s="155"/>
      <c r="B27" s="143" t="s">
        <v>66</v>
      </c>
      <c r="C27" s="130"/>
      <c r="D27" s="135" t="s">
        <v>11</v>
      </c>
      <c r="E27" s="151">
        <f>E39+E46+E64+E71+E78+E85+E92+E99+E106+E113+E120+E127</f>
        <v>25.66</v>
      </c>
      <c r="F27" s="151">
        <f t="shared" ref="F27:N27" si="12">F39+F46+F64+F71+F78+F85+F92+F99+F106+F113+F120+F127</f>
        <v>24.45</v>
      </c>
      <c r="G27" s="151">
        <f t="shared" si="12"/>
        <v>9</v>
      </c>
      <c r="H27" s="151">
        <f t="shared" si="12"/>
        <v>48.41</v>
      </c>
      <c r="I27" s="151">
        <f t="shared" si="12"/>
        <v>39.334000000000003</v>
      </c>
      <c r="J27" s="136"/>
      <c r="K27" s="151">
        <f t="shared" si="12"/>
        <v>57.550000000000004</v>
      </c>
      <c r="L27" s="151">
        <f t="shared" si="12"/>
        <v>52.449999999999996</v>
      </c>
      <c r="M27" s="151">
        <f t="shared" si="12"/>
        <v>53.25</v>
      </c>
      <c r="N27" s="151">
        <f t="shared" si="12"/>
        <v>276.65400000000005</v>
      </c>
      <c r="O27" s="166"/>
      <c r="P27" s="269">
        <f t="shared" si="10"/>
        <v>586.75800000000004</v>
      </c>
      <c r="Q27" s="167"/>
      <c r="R27" s="167"/>
      <c r="S27" s="159"/>
      <c r="T27" s="159"/>
      <c r="U27" s="159"/>
      <c r="V27" s="159"/>
      <c r="W27" s="167"/>
      <c r="X27" s="167"/>
      <c r="Y27" s="167"/>
      <c r="Z27" s="167"/>
      <c r="AH27" s="167"/>
      <c r="AI27" s="167"/>
      <c r="AJ27" s="167"/>
      <c r="AK27" s="167"/>
      <c r="AL27" s="167"/>
      <c r="AM27" s="167"/>
      <c r="AN27" s="167"/>
      <c r="AO27" s="167"/>
      <c r="AP27" s="167"/>
      <c r="AQ27" s="167"/>
      <c r="AR27" s="166"/>
      <c r="AS27" s="166"/>
      <c r="AT27" s="166"/>
      <c r="AU27" s="166"/>
      <c r="AV27" s="166"/>
      <c r="AW27" s="166"/>
      <c r="AX27" s="166"/>
      <c r="AY27" s="166"/>
      <c r="AZ27" s="166"/>
    </row>
    <row r="28" spans="1:52" s="128" customFormat="1" ht="20.25" customHeight="1" x14ac:dyDescent="0.4">
      <c r="A28" s="144"/>
      <c r="B28" s="143"/>
      <c r="C28" s="125"/>
      <c r="D28" s="124"/>
      <c r="E28" s="126"/>
      <c r="F28" s="126"/>
      <c r="G28" s="126"/>
      <c r="H28" s="126"/>
      <c r="I28" s="126"/>
      <c r="J28" s="126"/>
      <c r="K28" s="126"/>
      <c r="L28" s="126"/>
      <c r="M28" s="126"/>
      <c r="N28" s="127"/>
      <c r="O28" s="172"/>
      <c r="P28" s="271"/>
      <c r="Q28" s="173"/>
      <c r="R28" s="173"/>
      <c r="S28" s="161"/>
      <c r="T28" s="161"/>
      <c r="U28" s="161"/>
      <c r="V28" s="161"/>
      <c r="W28" s="173"/>
      <c r="X28" s="173"/>
      <c r="Y28" s="173"/>
      <c r="Z28" s="173"/>
      <c r="AH28" s="173"/>
      <c r="AI28" s="173"/>
      <c r="AJ28" s="173"/>
      <c r="AK28" s="173"/>
      <c r="AL28" s="173"/>
      <c r="AM28" s="173"/>
      <c r="AN28" s="173"/>
      <c r="AO28" s="173"/>
      <c r="AP28" s="173"/>
      <c r="AQ28" s="173"/>
      <c r="AR28" s="172"/>
      <c r="AS28" s="172"/>
      <c r="AT28" s="172"/>
      <c r="AU28" s="172"/>
      <c r="AV28" s="172"/>
      <c r="AW28" s="172"/>
      <c r="AX28" s="172"/>
      <c r="AY28" s="172"/>
      <c r="AZ28" s="172"/>
    </row>
    <row r="29" spans="1:52" s="128" customFormat="1" ht="18.75" customHeight="1" x14ac:dyDescent="0.4">
      <c r="A29" s="144"/>
      <c r="B29" s="143" t="s">
        <v>66</v>
      </c>
      <c r="C29" s="125"/>
      <c r="D29" s="135" t="s">
        <v>9</v>
      </c>
      <c r="E29" s="129">
        <f>E24-E18</f>
        <v>0</v>
      </c>
      <c r="F29" s="129">
        <f t="shared" ref="F29:I29" si="13">F24-F18</f>
        <v>0</v>
      </c>
      <c r="G29" s="129">
        <f t="shared" si="13"/>
        <v>0</v>
      </c>
      <c r="H29" s="129">
        <f t="shared" si="13"/>
        <v>0</v>
      </c>
      <c r="I29" s="129">
        <f t="shared" si="13"/>
        <v>0</v>
      </c>
      <c r="J29" s="126"/>
      <c r="K29" s="129">
        <f t="shared" ref="K29:N29" si="14">K24-K18</f>
        <v>0</v>
      </c>
      <c r="L29" s="129">
        <f t="shared" si="14"/>
        <v>0</v>
      </c>
      <c r="M29" s="129">
        <f t="shared" si="14"/>
        <v>0</v>
      </c>
      <c r="N29" s="137">
        <f t="shared" si="14"/>
        <v>0</v>
      </c>
      <c r="O29" s="172"/>
      <c r="P29" s="269">
        <f>SUM(E29:O29)</f>
        <v>0</v>
      </c>
      <c r="Q29" s="173"/>
      <c r="R29" s="173"/>
      <c r="S29" s="161"/>
      <c r="T29" s="161"/>
      <c r="U29" s="161"/>
      <c r="V29" s="161"/>
      <c r="W29" s="173"/>
      <c r="X29" s="173"/>
      <c r="Y29" s="173"/>
      <c r="Z29" s="173"/>
      <c r="AH29" s="173"/>
      <c r="AI29" s="173"/>
      <c r="AJ29" s="173"/>
      <c r="AK29" s="173"/>
      <c r="AL29" s="173"/>
      <c r="AM29" s="173"/>
      <c r="AN29" s="173"/>
      <c r="AO29" s="173"/>
      <c r="AP29" s="173"/>
      <c r="AQ29" s="173"/>
      <c r="AR29" s="172"/>
      <c r="AS29" s="172"/>
      <c r="AT29" s="172"/>
      <c r="AU29" s="172"/>
      <c r="AV29" s="172"/>
      <c r="AW29" s="172"/>
      <c r="AX29" s="172"/>
      <c r="AY29" s="172"/>
      <c r="AZ29" s="172"/>
    </row>
    <row r="30" spans="1:52" s="128" customFormat="1" ht="27.75" customHeight="1" x14ac:dyDescent="0.4">
      <c r="A30" s="144"/>
      <c r="B30" s="143" t="s">
        <v>66</v>
      </c>
      <c r="C30" s="125"/>
      <c r="D30" s="135" t="s">
        <v>18</v>
      </c>
      <c r="E30" s="129">
        <f t="shared" ref="E30:I30" si="15">E25-E19</f>
        <v>0</v>
      </c>
      <c r="F30" s="129">
        <f t="shared" si="15"/>
        <v>0</v>
      </c>
      <c r="G30" s="129">
        <f t="shared" si="15"/>
        <v>0</v>
      </c>
      <c r="H30" s="129">
        <f t="shared" si="15"/>
        <v>0</v>
      </c>
      <c r="I30" s="129">
        <f t="shared" si="15"/>
        <v>0</v>
      </c>
      <c r="J30" s="126"/>
      <c r="K30" s="129">
        <f t="shared" ref="K30:N30" si="16">K25-K19</f>
        <v>0</v>
      </c>
      <c r="L30" s="129">
        <f t="shared" si="16"/>
        <v>0</v>
      </c>
      <c r="M30" s="129">
        <f t="shared" si="16"/>
        <v>0</v>
      </c>
      <c r="N30" s="137">
        <f t="shared" si="16"/>
        <v>0</v>
      </c>
      <c r="O30" s="172"/>
      <c r="P30" s="269">
        <f>SUM(E30:O30)</f>
        <v>0</v>
      </c>
      <c r="Q30" s="173"/>
      <c r="R30" s="173"/>
      <c r="S30" s="161"/>
      <c r="T30" s="161"/>
      <c r="U30" s="161"/>
      <c r="V30" s="161"/>
      <c r="W30" s="173"/>
      <c r="X30" s="173"/>
      <c r="Y30" s="173"/>
      <c r="Z30" s="173"/>
      <c r="AH30" s="173"/>
      <c r="AI30" s="173"/>
      <c r="AJ30" s="173"/>
      <c r="AK30" s="173"/>
      <c r="AL30" s="173"/>
      <c r="AM30" s="173"/>
      <c r="AN30" s="173"/>
      <c r="AO30" s="173"/>
      <c r="AP30" s="173"/>
      <c r="AQ30" s="173"/>
      <c r="AR30" s="172"/>
      <c r="AS30" s="172"/>
      <c r="AT30" s="172"/>
      <c r="AU30" s="172"/>
      <c r="AV30" s="172"/>
      <c r="AW30" s="172"/>
      <c r="AX30" s="172"/>
      <c r="AY30" s="172"/>
      <c r="AZ30" s="172"/>
    </row>
    <row r="31" spans="1:52" s="128" customFormat="1" ht="24" customHeight="1" x14ac:dyDescent="0.4">
      <c r="A31" s="144"/>
      <c r="B31" s="143" t="s">
        <v>66</v>
      </c>
      <c r="C31" s="125"/>
      <c r="D31" s="135" t="s">
        <v>10</v>
      </c>
      <c r="E31" s="129">
        <f t="shared" ref="E31:I31" si="17">E26-E20</f>
        <v>0</v>
      </c>
      <c r="F31" s="129">
        <f t="shared" si="17"/>
        <v>0</v>
      </c>
      <c r="G31" s="129">
        <f t="shared" si="17"/>
        <v>0</v>
      </c>
      <c r="H31" s="129">
        <f t="shared" si="17"/>
        <v>0</v>
      </c>
      <c r="I31" s="129">
        <f t="shared" si="17"/>
        <v>0</v>
      </c>
      <c r="J31" s="126"/>
      <c r="K31" s="129">
        <f t="shared" ref="K31:N31" si="18">K26-K20</f>
        <v>0</v>
      </c>
      <c r="L31" s="129">
        <f t="shared" si="18"/>
        <v>0</v>
      </c>
      <c r="M31" s="129">
        <f t="shared" si="18"/>
        <v>0</v>
      </c>
      <c r="N31" s="137">
        <f t="shared" si="18"/>
        <v>0</v>
      </c>
      <c r="O31" s="172"/>
      <c r="P31" s="269">
        <f>SUM(E31:O31)</f>
        <v>0</v>
      </c>
      <c r="Q31" s="173"/>
      <c r="R31" s="173"/>
      <c r="S31" s="161"/>
      <c r="T31" s="161"/>
      <c r="U31" s="161"/>
      <c r="V31" s="161"/>
      <c r="W31" s="173"/>
      <c r="X31" s="173"/>
      <c r="Y31" s="173"/>
      <c r="Z31" s="173"/>
      <c r="AH31" s="173"/>
      <c r="AI31" s="173"/>
      <c r="AJ31" s="173"/>
      <c r="AK31" s="173"/>
      <c r="AL31" s="173"/>
      <c r="AM31" s="173"/>
      <c r="AN31" s="173"/>
      <c r="AO31" s="173"/>
      <c r="AP31" s="173"/>
      <c r="AQ31" s="173"/>
      <c r="AR31" s="172"/>
      <c r="AS31" s="172"/>
      <c r="AT31" s="172"/>
      <c r="AU31" s="172"/>
      <c r="AV31" s="172"/>
      <c r="AW31" s="172"/>
      <c r="AX31" s="172"/>
      <c r="AY31" s="172"/>
      <c r="AZ31" s="172"/>
    </row>
    <row r="32" spans="1:52" s="128" customFormat="1" ht="20.25" customHeight="1" thickBot="1" x14ac:dyDescent="0.45">
      <c r="A32" s="145"/>
      <c r="B32" s="146" t="s">
        <v>66</v>
      </c>
      <c r="C32" s="139"/>
      <c r="D32" s="138" t="s">
        <v>11</v>
      </c>
      <c r="E32" s="140">
        <f t="shared" ref="E32:I32" si="19">E27-E21</f>
        <v>0</v>
      </c>
      <c r="F32" s="140">
        <f t="shared" si="19"/>
        <v>0</v>
      </c>
      <c r="G32" s="140">
        <f t="shared" si="19"/>
        <v>0</v>
      </c>
      <c r="H32" s="140">
        <f t="shared" si="19"/>
        <v>0</v>
      </c>
      <c r="I32" s="140">
        <f t="shared" si="19"/>
        <v>0</v>
      </c>
      <c r="J32" s="141"/>
      <c r="K32" s="140">
        <f t="shared" ref="K32:N32" si="20">K27-K21</f>
        <v>0</v>
      </c>
      <c r="L32" s="140">
        <f t="shared" si="20"/>
        <v>0</v>
      </c>
      <c r="M32" s="140">
        <f t="shared" si="20"/>
        <v>0</v>
      </c>
      <c r="N32" s="142">
        <f t="shared" si="20"/>
        <v>0</v>
      </c>
      <c r="O32" s="172"/>
      <c r="P32" s="269">
        <f>SUM(E32:O32)</f>
        <v>0</v>
      </c>
      <c r="Q32" s="173"/>
      <c r="R32" s="173"/>
      <c r="S32" s="161"/>
      <c r="T32" s="161"/>
      <c r="U32" s="161"/>
      <c r="V32" s="161"/>
      <c r="W32" s="173"/>
      <c r="X32" s="173"/>
      <c r="Y32" s="173"/>
      <c r="Z32" s="173"/>
      <c r="AH32" s="173"/>
      <c r="AI32" s="173"/>
      <c r="AJ32" s="173"/>
      <c r="AK32" s="173"/>
      <c r="AL32" s="173"/>
      <c r="AM32" s="173"/>
      <c r="AN32" s="173"/>
      <c r="AO32" s="173"/>
      <c r="AP32" s="173"/>
      <c r="AQ32" s="173"/>
      <c r="AR32" s="172"/>
      <c r="AS32" s="172"/>
      <c r="AT32" s="172"/>
      <c r="AU32" s="172"/>
      <c r="AV32" s="172"/>
      <c r="AW32" s="172"/>
      <c r="AX32" s="172"/>
      <c r="AY32" s="172"/>
      <c r="AZ32" s="172"/>
    </row>
    <row r="33" spans="1:52" s="128" customFormat="1" ht="11.25" customHeight="1" x14ac:dyDescent="0.4">
      <c r="A33" s="123"/>
      <c r="B33" s="124"/>
      <c r="C33" s="125"/>
      <c r="D33" s="124"/>
      <c r="E33" s="126"/>
      <c r="F33" s="126"/>
      <c r="G33" s="126"/>
      <c r="H33" s="126"/>
      <c r="I33" s="126"/>
      <c r="J33" s="126"/>
      <c r="K33" s="126"/>
      <c r="L33" s="126"/>
      <c r="M33" s="126"/>
      <c r="N33" s="127"/>
      <c r="O33" s="172"/>
      <c r="P33" s="271"/>
      <c r="Q33" s="173"/>
      <c r="R33" s="173"/>
      <c r="S33" s="161"/>
      <c r="T33" s="161"/>
      <c r="U33" s="161"/>
      <c r="V33" s="161"/>
      <c r="W33" s="173"/>
      <c r="X33" s="173"/>
      <c r="Y33" s="173"/>
      <c r="Z33" s="173"/>
      <c r="AH33" s="173"/>
      <c r="AI33" s="173"/>
      <c r="AJ33" s="173"/>
      <c r="AK33" s="173"/>
      <c r="AL33" s="173"/>
      <c r="AM33" s="173"/>
      <c r="AN33" s="173"/>
      <c r="AO33" s="173"/>
      <c r="AP33" s="173"/>
      <c r="AQ33" s="173"/>
      <c r="AR33" s="172"/>
      <c r="AS33" s="172"/>
      <c r="AT33" s="172"/>
      <c r="AU33" s="172"/>
      <c r="AV33" s="172"/>
      <c r="AW33" s="172"/>
      <c r="AX33" s="172"/>
      <c r="AY33" s="172"/>
      <c r="AZ33" s="172"/>
    </row>
    <row r="34" spans="1:52" s="37" customFormat="1" ht="11.25" customHeight="1" thickBot="1" x14ac:dyDescent="0.3">
      <c r="A34" s="100"/>
      <c r="B34" s="68"/>
      <c r="C34" s="64"/>
      <c r="D34" s="68"/>
      <c r="E34" s="101"/>
      <c r="F34" s="101"/>
      <c r="G34" s="101"/>
      <c r="H34" s="101"/>
      <c r="I34" s="101"/>
      <c r="J34" s="101"/>
      <c r="K34" s="101"/>
      <c r="L34" s="101"/>
      <c r="M34" s="101"/>
      <c r="N34" s="102"/>
      <c r="O34" s="168"/>
      <c r="P34" s="268"/>
      <c r="Q34" s="169"/>
      <c r="R34" s="169"/>
      <c r="S34" s="160"/>
      <c r="T34" s="160"/>
      <c r="U34" s="160"/>
      <c r="V34" s="160"/>
      <c r="W34" s="169"/>
      <c r="X34" s="169"/>
      <c r="Y34" s="169"/>
      <c r="Z34" s="169"/>
      <c r="AH34" s="169"/>
      <c r="AI34" s="169"/>
      <c r="AJ34" s="169"/>
      <c r="AK34" s="169"/>
      <c r="AL34" s="169"/>
      <c r="AM34" s="169"/>
      <c r="AN34" s="169"/>
      <c r="AO34" s="169"/>
      <c r="AP34" s="169"/>
      <c r="AQ34" s="169"/>
      <c r="AR34" s="168"/>
      <c r="AS34" s="168"/>
      <c r="AT34" s="168"/>
      <c r="AU34" s="168"/>
      <c r="AV34" s="168"/>
      <c r="AW34" s="168"/>
      <c r="AX34" s="168"/>
      <c r="AY34" s="168"/>
      <c r="AZ34" s="168"/>
    </row>
    <row r="35" spans="1:52" ht="48.75" customHeight="1" thickBot="1" x14ac:dyDescent="0.3">
      <c r="A35" s="73"/>
      <c r="B35" s="74"/>
      <c r="C35" s="74"/>
      <c r="D35" s="74"/>
      <c r="E35" s="104" t="s">
        <v>83</v>
      </c>
      <c r="F35" s="103" t="s">
        <v>53</v>
      </c>
      <c r="G35" s="105"/>
      <c r="H35" s="74"/>
      <c r="I35" s="74"/>
      <c r="J35" s="74"/>
      <c r="K35" s="74"/>
      <c r="L35" s="74"/>
      <c r="M35" s="74"/>
      <c r="N35" s="75"/>
    </row>
    <row r="36" spans="1:52" s="38" customFormat="1" ht="40.5" x14ac:dyDescent="0.25">
      <c r="A36" s="597" t="str">
        <f>E35</f>
        <v>I.</v>
      </c>
      <c r="B36" s="108" t="s">
        <v>52</v>
      </c>
      <c r="C36" s="598"/>
      <c r="D36" s="109" t="s">
        <v>9</v>
      </c>
      <c r="E36" s="110">
        <f>'Приложение 1 (ОТЧЕТНЫЙ ПЕРИОД)'!E227</f>
        <v>61.57</v>
      </c>
      <c r="F36" s="110">
        <f>'Приложение 1 (ОТЧЕТНЫЙ ПЕРИОД)'!F227</f>
        <v>54.32</v>
      </c>
      <c r="G36" s="110">
        <f>'Приложение 1 (ОТЧЕТНЫЙ ПЕРИОД)'!G227</f>
        <v>18.88</v>
      </c>
      <c r="H36" s="110">
        <f>'Приложение 1 (ОТЧЕТНЫЙ ПЕРИОД)'!H227</f>
        <v>659.21</v>
      </c>
      <c r="I36" s="110">
        <f>'Приложение 1 (ОТЧЕТНЫЙ ПЕРИОД)'!I227</f>
        <v>443.25399999999996</v>
      </c>
      <c r="J36" s="590"/>
      <c r="K36" s="110">
        <f>'Приложение 1 (ОТЧЕТНЫЙ ПЕРИОД)'!K227</f>
        <v>15.250000000000002</v>
      </c>
      <c r="L36" s="110">
        <f>'Приложение 1 (ОТЧЕТНЫЙ ПЕРИОД)'!L227</f>
        <v>15.250000000000002</v>
      </c>
      <c r="M36" s="110">
        <f>'Приложение 1 (ОТЧЕТНЫЙ ПЕРИОД)'!M227</f>
        <v>13.4</v>
      </c>
      <c r="N36" s="111">
        <f>'Приложение 1 (ОТЧЕТНЫЙ ПЕРИОД)'!N227</f>
        <v>1207.934</v>
      </c>
      <c r="O36" s="166"/>
      <c r="P36" s="266"/>
      <c r="Q36" s="167"/>
      <c r="R36" s="584" t="str">
        <f>B37</f>
        <v>ДЕМОГРАФИЯ</v>
      </c>
      <c r="S36" s="187" t="str">
        <f>D36</f>
        <v>Всего</v>
      </c>
      <c r="T36" s="187">
        <f>E36</f>
        <v>61.57</v>
      </c>
      <c r="U36" s="187">
        <f t="shared" ref="U36:V36" si="21">F36</f>
        <v>54.32</v>
      </c>
      <c r="V36" s="187">
        <f t="shared" si="21"/>
        <v>18.88</v>
      </c>
      <c r="W36" s="187">
        <f>F36/E36%</f>
        <v>88.224784797791131</v>
      </c>
      <c r="X36" s="188">
        <f>G36/F36%</f>
        <v>34.756995581737847</v>
      </c>
      <c r="Y36" s="167"/>
      <c r="Z36" s="167"/>
      <c r="AH36" s="167"/>
      <c r="AI36" s="167"/>
      <c r="AJ36" s="167"/>
      <c r="AK36" s="167"/>
      <c r="AL36" s="167"/>
      <c r="AM36" s="167"/>
      <c r="AN36" s="167"/>
      <c r="AO36" s="167"/>
      <c r="AP36" s="167"/>
      <c r="AQ36" s="167"/>
      <c r="AR36" s="166"/>
      <c r="AS36" s="166"/>
      <c r="AT36" s="166"/>
      <c r="AU36" s="166"/>
      <c r="AV36" s="166"/>
      <c r="AW36" s="166"/>
      <c r="AX36" s="166"/>
      <c r="AY36" s="166"/>
      <c r="AZ36" s="166"/>
    </row>
    <row r="37" spans="1:52" s="51" customFormat="1" ht="23.25" x14ac:dyDescent="0.25">
      <c r="A37" s="486"/>
      <c r="B37" s="493" t="str">
        <f>F35</f>
        <v>ДЕМОГРАФИЯ</v>
      </c>
      <c r="C37" s="488"/>
      <c r="D37" s="56" t="s">
        <v>18</v>
      </c>
      <c r="E37" s="107">
        <f>'Приложение 1 (ОТЧЕТНЫЙ ПЕРИОД)'!E228</f>
        <v>0</v>
      </c>
      <c r="F37" s="107">
        <f>'Приложение 1 (ОТЧЕТНЫЙ ПЕРИОД)'!F228</f>
        <v>0</v>
      </c>
      <c r="G37" s="107">
        <f>'Приложение 1 (ОТЧЕТНЫЙ ПЕРИОД)'!G228</f>
        <v>0</v>
      </c>
      <c r="H37" s="107">
        <f>'Приложение 1 (ОТЧЕТНЫЙ ПЕРИОД)'!H228</f>
        <v>400.25999999999993</v>
      </c>
      <c r="I37" s="107">
        <f>'Приложение 1 (ОТЧЕТНЫЙ ПЕРИОД)'!I228</f>
        <v>290.22999999999996</v>
      </c>
      <c r="J37" s="591"/>
      <c r="K37" s="107">
        <f>'Приложение 1 (ОТЧЕТНЫЙ ПЕРИОД)'!K228</f>
        <v>14.950000000000001</v>
      </c>
      <c r="L37" s="107">
        <f>'Приложение 1 (ОТЧЕТНЫЙ ПЕРИОД)'!L228</f>
        <v>14.950000000000001</v>
      </c>
      <c r="M37" s="107">
        <f>'Приложение 1 (ОТЧЕТНЫЙ ПЕРИОД)'!M228</f>
        <v>13.14</v>
      </c>
      <c r="N37" s="112">
        <f>'Приложение 1 (ОТЧЕТНЫЙ ПЕРИОД)'!N228</f>
        <v>733.53</v>
      </c>
      <c r="O37" s="163"/>
      <c r="P37" s="266"/>
      <c r="Q37" s="164"/>
      <c r="R37" s="585"/>
      <c r="S37" s="185"/>
      <c r="T37" s="185"/>
      <c r="U37" s="185"/>
      <c r="V37" s="185"/>
      <c r="W37" s="181"/>
      <c r="X37" s="182"/>
      <c r="Y37" s="164"/>
      <c r="Z37" s="164"/>
      <c r="AH37" s="164"/>
      <c r="AI37" s="164"/>
      <c r="AJ37" s="164"/>
      <c r="AK37" s="164"/>
      <c r="AL37" s="164"/>
      <c r="AM37" s="164"/>
      <c r="AN37" s="164"/>
      <c r="AO37" s="164"/>
      <c r="AP37" s="164"/>
      <c r="AQ37" s="164"/>
      <c r="AR37" s="163"/>
      <c r="AS37" s="163"/>
      <c r="AT37" s="163"/>
      <c r="AU37" s="163"/>
      <c r="AV37" s="163"/>
      <c r="AW37" s="163"/>
      <c r="AX37" s="163"/>
      <c r="AY37" s="163"/>
      <c r="AZ37" s="163"/>
    </row>
    <row r="38" spans="1:52" s="51" customFormat="1" ht="28.5" customHeight="1" x14ac:dyDescent="0.25">
      <c r="A38" s="486"/>
      <c r="B38" s="494"/>
      <c r="C38" s="488"/>
      <c r="D38" s="56" t="s">
        <v>10</v>
      </c>
      <c r="E38" s="107">
        <f>'Приложение 1 (ОТЧЕТНЫЙ ПЕРИОД)'!E229</f>
        <v>38.270000000000003</v>
      </c>
      <c r="F38" s="107">
        <f>'Приложение 1 (ОТЧЕТНЫЙ ПЕРИОД)'!F229</f>
        <v>32.21</v>
      </c>
      <c r="G38" s="107">
        <f>'Приложение 1 (ОТЧЕТНЫЙ ПЕРИОД)'!G229</f>
        <v>12.59</v>
      </c>
      <c r="H38" s="107">
        <f>'Приложение 1 (ОТЧЕТНЫЙ ПЕРИОД)'!H229</f>
        <v>255.74</v>
      </c>
      <c r="I38" s="107">
        <f>'Приложение 1 (ОТЧЕТНЫЙ ПЕРИОД)'!I229</f>
        <v>150.98000000000002</v>
      </c>
      <c r="J38" s="591"/>
      <c r="K38" s="107">
        <f>'Приложение 1 (ОТЧЕТНЫЙ ПЕРИОД)'!K229</f>
        <v>0</v>
      </c>
      <c r="L38" s="107">
        <f>'Приложение 1 (ОТЧЕТНЫЙ ПЕРИОД)'!L229</f>
        <v>0</v>
      </c>
      <c r="M38" s="107">
        <f>'Приложение 1 (ОТЧЕТНЫЙ ПЕРИОД)'!M229</f>
        <v>0</v>
      </c>
      <c r="N38" s="112">
        <f>'Приложение 1 (ОТЧЕТНЫЙ ПЕРИОД)'!N229</f>
        <v>444.99</v>
      </c>
      <c r="O38" s="163"/>
      <c r="P38" s="266"/>
      <c r="Q38" s="164"/>
      <c r="R38" s="585"/>
      <c r="S38" s="185"/>
      <c r="T38" s="185"/>
      <c r="U38" s="185"/>
      <c r="V38" s="185"/>
      <c r="W38" s="181"/>
      <c r="X38" s="182"/>
      <c r="Y38" s="164"/>
      <c r="Z38" s="164"/>
      <c r="AH38" s="164"/>
      <c r="AI38" s="164"/>
      <c r="AJ38" s="164"/>
      <c r="AK38" s="164"/>
      <c r="AL38" s="164"/>
      <c r="AM38" s="164"/>
      <c r="AN38" s="164"/>
      <c r="AO38" s="164"/>
      <c r="AP38" s="164"/>
      <c r="AQ38" s="164"/>
      <c r="AR38" s="163"/>
      <c r="AS38" s="163"/>
      <c r="AT38" s="163"/>
      <c r="AU38" s="163"/>
      <c r="AV38" s="163"/>
      <c r="AW38" s="163"/>
      <c r="AX38" s="163"/>
      <c r="AY38" s="163"/>
      <c r="AZ38" s="163"/>
    </row>
    <row r="39" spans="1:52" s="38" customFormat="1" ht="23.25" thickBot="1" x14ac:dyDescent="0.3">
      <c r="A39" s="487"/>
      <c r="B39" s="495"/>
      <c r="C39" s="489"/>
      <c r="D39" s="98" t="s">
        <v>11</v>
      </c>
      <c r="E39" s="113">
        <f>'Приложение 1 (ОТЧЕТНЫЙ ПЕРИОД)'!E230</f>
        <v>23.299999999999997</v>
      </c>
      <c r="F39" s="113">
        <f>'Приложение 1 (ОТЧЕТНЫЙ ПЕРИОД)'!F230</f>
        <v>22.11</v>
      </c>
      <c r="G39" s="113">
        <f>'Приложение 1 (ОТЧЕТНЫЙ ПЕРИОД)'!G230</f>
        <v>6.29</v>
      </c>
      <c r="H39" s="113">
        <f>'Приложение 1 (ОТЧЕТНЫЙ ПЕРИОД)'!H230</f>
        <v>3.2099999999999991</v>
      </c>
      <c r="I39" s="113">
        <f>'Приложение 1 (ОТЧЕТНЫЙ ПЕРИОД)'!I230</f>
        <v>2.044</v>
      </c>
      <c r="J39" s="592"/>
      <c r="K39" s="113">
        <f>'Приложение 1 (ОТЧЕТНЫЙ ПЕРИОД)'!K230</f>
        <v>0.3</v>
      </c>
      <c r="L39" s="113">
        <f>'Приложение 1 (ОТЧЕТНЫЙ ПЕРИОД)'!L230</f>
        <v>0.30000000000000004</v>
      </c>
      <c r="M39" s="113">
        <f>'Приложение 1 (ОТЧЕТНЫЙ ПЕРИОД)'!M230</f>
        <v>0.26</v>
      </c>
      <c r="N39" s="114">
        <f>'Приложение 1 (ОТЧЕТНЫЙ ПЕРИОД)'!N230</f>
        <v>29.414000000000001</v>
      </c>
      <c r="O39" s="166"/>
      <c r="P39" s="266"/>
      <c r="Q39" s="167"/>
      <c r="R39" s="586"/>
      <c r="S39" s="186"/>
      <c r="T39" s="186"/>
      <c r="U39" s="186"/>
      <c r="V39" s="186"/>
      <c r="W39" s="183"/>
      <c r="X39" s="184"/>
      <c r="Y39" s="167"/>
      <c r="Z39" s="167"/>
      <c r="AH39" s="167"/>
      <c r="AI39" s="167"/>
      <c r="AJ39" s="167"/>
      <c r="AK39" s="167"/>
      <c r="AL39" s="167"/>
      <c r="AM39" s="167"/>
      <c r="AN39" s="167"/>
      <c r="AO39" s="167"/>
      <c r="AP39" s="167"/>
      <c r="AQ39" s="167"/>
      <c r="AR39" s="166"/>
      <c r="AS39" s="166"/>
      <c r="AT39" s="166"/>
      <c r="AU39" s="166"/>
      <c r="AV39" s="166"/>
      <c r="AW39" s="166"/>
      <c r="AX39" s="166"/>
      <c r="AY39" s="166"/>
      <c r="AZ39" s="166"/>
    </row>
    <row r="40" spans="1:52" s="38" customFormat="1" ht="23.25" x14ac:dyDescent="0.35">
      <c r="A40"/>
      <c r="B40"/>
      <c r="C40" s="119"/>
      <c r="D40" s="120" t="s">
        <v>66</v>
      </c>
      <c r="E40" s="121">
        <f>E37+E38+E39</f>
        <v>61.57</v>
      </c>
      <c r="F40" s="121">
        <f>F37+F38+F39</f>
        <v>54.32</v>
      </c>
      <c r="G40" s="121">
        <f>G37+G38+G39</f>
        <v>18.88</v>
      </c>
      <c r="H40" s="121">
        <f>H37+H38+H39</f>
        <v>659.21</v>
      </c>
      <c r="I40" s="121">
        <f>I37+I38+I39</f>
        <v>443.25399999999996</v>
      </c>
      <c r="J40" s="121"/>
      <c r="K40" s="121">
        <f>K37+K38+K39</f>
        <v>15.250000000000002</v>
      </c>
      <c r="L40" s="121">
        <f>L37+L38+L39</f>
        <v>15.250000000000002</v>
      </c>
      <c r="M40" s="121">
        <f>M37+M38+M39</f>
        <v>13.4</v>
      </c>
      <c r="N40" s="121">
        <f>N37+N38+N39</f>
        <v>1207.934</v>
      </c>
      <c r="O40" s="171"/>
      <c r="P40" s="270">
        <f>SUM(E40:O40)</f>
        <v>2489.0680000000002</v>
      </c>
      <c r="Q40" s="167"/>
      <c r="R40" s="167"/>
      <c r="S40" s="159"/>
      <c r="T40" s="159"/>
      <c r="U40" s="159"/>
      <c r="V40" s="159"/>
      <c r="W40" s="167"/>
      <c r="X40" s="167"/>
      <c r="Y40" s="167"/>
      <c r="Z40" s="167"/>
      <c r="AH40" s="167"/>
      <c r="AI40" s="167"/>
      <c r="AJ40" s="167"/>
      <c r="AK40" s="167"/>
      <c r="AL40" s="167"/>
      <c r="AM40" s="167"/>
      <c r="AN40" s="167"/>
      <c r="AO40" s="167"/>
      <c r="AP40" s="167"/>
      <c r="AQ40" s="167"/>
      <c r="AR40" s="166"/>
      <c r="AS40" s="166"/>
      <c r="AT40" s="166"/>
      <c r="AU40" s="166"/>
      <c r="AV40" s="166"/>
      <c r="AW40" s="166"/>
      <c r="AX40" s="166"/>
      <c r="AY40" s="166"/>
      <c r="AZ40" s="166"/>
    </row>
    <row r="41" spans="1:52" s="38" customFormat="1" ht="24" thickBot="1" x14ac:dyDescent="0.4">
      <c r="A41"/>
      <c r="B41"/>
      <c r="C41"/>
      <c r="D41" s="118" t="s">
        <v>66</v>
      </c>
      <c r="E41" s="117">
        <f>E40-E36</f>
        <v>0</v>
      </c>
      <c r="F41" s="117">
        <f>F40-F36</f>
        <v>0</v>
      </c>
      <c r="G41" s="117">
        <f>G40-G36</f>
        <v>0</v>
      </c>
      <c r="H41" s="117">
        <f>H40-H36</f>
        <v>0</v>
      </c>
      <c r="I41" s="117">
        <f>I40-I36</f>
        <v>0</v>
      </c>
      <c r="J41" s="117"/>
      <c r="K41" s="117">
        <f>K40-K36</f>
        <v>0</v>
      </c>
      <c r="L41" s="117">
        <f>L40-L36</f>
        <v>0</v>
      </c>
      <c r="M41" s="117">
        <f>M40-M36</f>
        <v>0</v>
      </c>
      <c r="N41" s="117">
        <f>N40-N36</f>
        <v>0</v>
      </c>
      <c r="O41" s="163"/>
      <c r="P41" s="269">
        <f>SUM(E41:O41)</f>
        <v>0</v>
      </c>
      <c r="Q41" s="167"/>
      <c r="R41" s="167"/>
      <c r="S41" s="159"/>
      <c r="T41" s="159"/>
      <c r="U41" s="159"/>
      <c r="V41" s="159"/>
      <c r="W41" s="167"/>
      <c r="X41" s="167"/>
      <c r="Y41" s="167"/>
      <c r="Z41" s="167"/>
      <c r="AH41" s="167"/>
      <c r="AI41" s="167"/>
      <c r="AJ41" s="167"/>
      <c r="AK41" s="167"/>
      <c r="AL41" s="167"/>
      <c r="AM41" s="167"/>
      <c r="AN41" s="167"/>
      <c r="AO41" s="167"/>
      <c r="AP41" s="167"/>
      <c r="AQ41" s="167"/>
      <c r="AR41" s="166"/>
      <c r="AS41" s="166"/>
      <c r="AT41" s="166"/>
      <c r="AU41" s="166"/>
      <c r="AV41" s="166"/>
      <c r="AW41" s="166"/>
      <c r="AX41" s="166"/>
      <c r="AY41" s="166"/>
      <c r="AZ41" s="166"/>
    </row>
    <row r="42" spans="1:52" s="38" customFormat="1" ht="53.25" customHeight="1" thickBot="1" x14ac:dyDescent="0.3">
      <c r="A42" s="73"/>
      <c r="B42" s="74"/>
      <c r="C42" s="74"/>
      <c r="D42" s="74"/>
      <c r="E42" s="104" t="s">
        <v>84</v>
      </c>
      <c r="F42" s="103" t="s">
        <v>54</v>
      </c>
      <c r="G42" s="105"/>
      <c r="H42" s="74"/>
      <c r="I42" s="74"/>
      <c r="J42" s="74"/>
      <c r="K42" s="74"/>
      <c r="L42" s="74"/>
      <c r="M42" s="74"/>
      <c r="N42" s="75"/>
      <c r="O42" s="166"/>
      <c r="P42" s="266"/>
      <c r="Q42" s="167"/>
      <c r="R42" s="167"/>
      <c r="S42" s="159"/>
      <c r="T42" s="159"/>
      <c r="U42" s="159"/>
      <c r="V42" s="159"/>
      <c r="W42" s="167"/>
      <c r="X42" s="167"/>
      <c r="Y42" s="167"/>
      <c r="Z42" s="167"/>
      <c r="AH42" s="167"/>
      <c r="AI42" s="167"/>
      <c r="AJ42" s="167"/>
      <c r="AK42" s="167"/>
      <c r="AL42" s="167"/>
      <c r="AM42" s="167"/>
      <c r="AN42" s="167"/>
      <c r="AO42" s="167"/>
      <c r="AP42" s="167"/>
      <c r="AQ42" s="167"/>
      <c r="AR42" s="166"/>
      <c r="AS42" s="166"/>
      <c r="AT42" s="166"/>
      <c r="AU42" s="166"/>
      <c r="AV42" s="166"/>
      <c r="AW42" s="166"/>
      <c r="AX42" s="166"/>
      <c r="AY42" s="166"/>
      <c r="AZ42" s="166"/>
    </row>
    <row r="43" spans="1:52" s="38" customFormat="1" ht="40.5" x14ac:dyDescent="0.25">
      <c r="A43" s="597" t="str">
        <f>E42</f>
        <v>II.</v>
      </c>
      <c r="B43" s="77" t="s">
        <v>52</v>
      </c>
      <c r="C43" s="488"/>
      <c r="D43" s="55" t="s">
        <v>9</v>
      </c>
      <c r="E43" s="110">
        <f>'Приложение 1 (ОТЧЕТНЫЙ ПЕРИОД)'!E265</f>
        <v>0</v>
      </c>
      <c r="F43" s="110">
        <f>'Приложение 1 (ОТЧЕТНЫЙ ПЕРИОД)'!F265</f>
        <v>0</v>
      </c>
      <c r="G43" s="110">
        <f>'Приложение 1 (ОТЧЕТНЫЙ ПЕРИОД)'!G265</f>
        <v>0</v>
      </c>
      <c r="H43" s="110">
        <f>'Приложение 1 (ОТЧЕТНЫЙ ПЕРИОД)'!H265</f>
        <v>0</v>
      </c>
      <c r="I43" s="110">
        <f>'Приложение 1 (ОТЧЕТНЫЙ ПЕРИОД)'!I265</f>
        <v>0</v>
      </c>
      <c r="J43" s="590"/>
      <c r="K43" s="110">
        <f>'Приложение 1 (ОТЧЕТНЫЙ ПЕРИОД)'!K265</f>
        <v>0</v>
      </c>
      <c r="L43" s="110">
        <f>'Приложение 1 (ОТЧЕТНЫЙ ПЕРИОД)'!L265</f>
        <v>0</v>
      </c>
      <c r="M43" s="110">
        <f>'Приложение 1 (ОТЧЕТНЫЙ ПЕРИОД)'!M265</f>
        <v>0</v>
      </c>
      <c r="N43" s="111">
        <f>'Приложение 1 (ОТЧЕТНЫЙ ПЕРИОД)'!N265</f>
        <v>0</v>
      </c>
      <c r="O43" s="166"/>
      <c r="P43" s="266"/>
      <c r="Q43" s="167"/>
      <c r="R43" s="584" t="str">
        <f>B44</f>
        <v>ЗДРАВООХРАНЕНИЕ</v>
      </c>
      <c r="S43" s="187" t="str">
        <f>D43</f>
        <v>Всего</v>
      </c>
      <c r="T43" s="187">
        <f>E43</f>
        <v>0</v>
      </c>
      <c r="U43" s="187">
        <f t="shared" ref="U43:V43" si="22">F43</f>
        <v>0</v>
      </c>
      <c r="V43" s="187">
        <f t="shared" si="22"/>
        <v>0</v>
      </c>
      <c r="W43" s="187" t="e">
        <f>F43/E43%</f>
        <v>#DIV/0!</v>
      </c>
      <c r="X43" s="188" t="e">
        <f>G43/F43%</f>
        <v>#DIV/0!</v>
      </c>
      <c r="Y43" s="167"/>
      <c r="Z43" s="167"/>
      <c r="AH43" s="167"/>
      <c r="AI43" s="167"/>
      <c r="AJ43" s="167"/>
      <c r="AK43" s="167"/>
      <c r="AL43" s="167"/>
      <c r="AM43" s="167"/>
      <c r="AN43" s="167"/>
      <c r="AO43" s="167"/>
      <c r="AP43" s="167"/>
      <c r="AQ43" s="167"/>
      <c r="AR43" s="166"/>
      <c r="AS43" s="166"/>
      <c r="AT43" s="166"/>
      <c r="AU43" s="166"/>
      <c r="AV43" s="166"/>
      <c r="AW43" s="166"/>
      <c r="AX43" s="166"/>
      <c r="AY43" s="166"/>
      <c r="AZ43" s="166"/>
    </row>
    <row r="44" spans="1:52" s="38" customFormat="1" ht="23.25" customHeight="1" x14ac:dyDescent="0.25">
      <c r="A44" s="486"/>
      <c r="B44" s="493" t="str">
        <f>F42</f>
        <v>ЗДРАВООХРАНЕНИЕ</v>
      </c>
      <c r="C44" s="488"/>
      <c r="D44" s="56" t="s">
        <v>18</v>
      </c>
      <c r="E44" s="107">
        <f>'Приложение 1 (ОТЧЕТНЫЙ ПЕРИОД)'!E266</f>
        <v>0</v>
      </c>
      <c r="F44" s="107">
        <f>'Приложение 1 (ОТЧЕТНЫЙ ПЕРИОД)'!F266</f>
        <v>0</v>
      </c>
      <c r="G44" s="107">
        <f>'Приложение 1 (ОТЧЕТНЫЙ ПЕРИОД)'!G266</f>
        <v>0</v>
      </c>
      <c r="H44" s="107">
        <f>'Приложение 1 (ОТЧЕТНЫЙ ПЕРИОД)'!H266</f>
        <v>0</v>
      </c>
      <c r="I44" s="107">
        <f>'Приложение 1 (ОТЧЕТНЫЙ ПЕРИОД)'!I266</f>
        <v>0</v>
      </c>
      <c r="J44" s="591"/>
      <c r="K44" s="107">
        <f>'Приложение 1 (ОТЧЕТНЫЙ ПЕРИОД)'!K266</f>
        <v>0</v>
      </c>
      <c r="L44" s="107">
        <f>'Приложение 1 (ОТЧЕТНЫЙ ПЕРИОД)'!L266</f>
        <v>0</v>
      </c>
      <c r="M44" s="107">
        <f>'Приложение 1 (ОТЧЕТНЫЙ ПЕРИОД)'!M266</f>
        <v>0</v>
      </c>
      <c r="N44" s="112">
        <f>'Приложение 1 (ОТЧЕТНЫЙ ПЕРИОД)'!N266</f>
        <v>0</v>
      </c>
      <c r="O44" s="166"/>
      <c r="P44" s="266"/>
      <c r="Q44" s="167"/>
      <c r="R44" s="585"/>
      <c r="S44" s="185"/>
      <c r="T44" s="185"/>
      <c r="U44" s="185"/>
      <c r="V44" s="185"/>
      <c r="W44" s="181"/>
      <c r="X44" s="182"/>
      <c r="Y44" s="167"/>
      <c r="Z44" s="167"/>
      <c r="AH44" s="167"/>
      <c r="AI44" s="167"/>
      <c r="AJ44" s="167"/>
      <c r="AK44" s="167"/>
      <c r="AL44" s="167"/>
      <c r="AM44" s="167"/>
      <c r="AN44" s="167"/>
      <c r="AO44" s="167"/>
      <c r="AP44" s="167"/>
      <c r="AQ44" s="167"/>
      <c r="AR44" s="166"/>
      <c r="AS44" s="166"/>
      <c r="AT44" s="166"/>
      <c r="AU44" s="166"/>
      <c r="AV44" s="166"/>
      <c r="AW44" s="166"/>
      <c r="AX44" s="166"/>
      <c r="AY44" s="166"/>
      <c r="AZ44" s="166"/>
    </row>
    <row r="45" spans="1:52" s="38" customFormat="1" ht="23.25" customHeight="1" x14ac:dyDescent="0.25">
      <c r="A45" s="486"/>
      <c r="B45" s="494"/>
      <c r="C45" s="488"/>
      <c r="D45" s="56" t="s">
        <v>10</v>
      </c>
      <c r="E45" s="107">
        <f>'Приложение 1 (ОТЧЕТНЫЙ ПЕРИОД)'!E267</f>
        <v>0</v>
      </c>
      <c r="F45" s="107">
        <f>'Приложение 1 (ОТЧЕТНЫЙ ПЕРИОД)'!F267</f>
        <v>0</v>
      </c>
      <c r="G45" s="107">
        <f>'Приложение 1 (ОТЧЕТНЫЙ ПЕРИОД)'!G267</f>
        <v>0</v>
      </c>
      <c r="H45" s="107">
        <f>'Приложение 1 (ОТЧЕТНЫЙ ПЕРИОД)'!H267</f>
        <v>0</v>
      </c>
      <c r="I45" s="107">
        <f>'Приложение 1 (ОТЧЕТНЫЙ ПЕРИОД)'!I267</f>
        <v>0</v>
      </c>
      <c r="J45" s="591"/>
      <c r="K45" s="107">
        <f>'Приложение 1 (ОТЧЕТНЫЙ ПЕРИОД)'!K267</f>
        <v>0</v>
      </c>
      <c r="L45" s="107">
        <f>'Приложение 1 (ОТЧЕТНЫЙ ПЕРИОД)'!L267</f>
        <v>0</v>
      </c>
      <c r="M45" s="107">
        <f>'Приложение 1 (ОТЧЕТНЫЙ ПЕРИОД)'!M267</f>
        <v>0</v>
      </c>
      <c r="N45" s="112">
        <f>'Приложение 1 (ОТЧЕТНЫЙ ПЕРИОД)'!N267</f>
        <v>0</v>
      </c>
      <c r="O45" s="166"/>
      <c r="P45" s="266"/>
      <c r="Q45" s="167"/>
      <c r="R45" s="585"/>
      <c r="S45" s="185"/>
      <c r="T45" s="185"/>
      <c r="U45" s="185"/>
      <c r="V45" s="185"/>
      <c r="W45" s="181"/>
      <c r="X45" s="182"/>
      <c r="Y45" s="167"/>
      <c r="Z45" s="167"/>
      <c r="AH45" s="167"/>
      <c r="AI45" s="167"/>
      <c r="AJ45" s="167"/>
      <c r="AK45" s="167"/>
      <c r="AL45" s="167"/>
      <c r="AM45" s="167"/>
      <c r="AN45" s="167"/>
      <c r="AO45" s="167"/>
      <c r="AP45" s="167"/>
      <c r="AQ45" s="167"/>
      <c r="AR45" s="166"/>
      <c r="AS45" s="166"/>
      <c r="AT45" s="166"/>
      <c r="AU45" s="166"/>
      <c r="AV45" s="166"/>
      <c r="AW45" s="166"/>
      <c r="AX45" s="166"/>
      <c r="AY45" s="166"/>
      <c r="AZ45" s="166"/>
    </row>
    <row r="46" spans="1:52" s="38" customFormat="1" ht="23.25" customHeight="1" thickBot="1" x14ac:dyDescent="0.3">
      <c r="A46" s="487"/>
      <c r="B46" s="495"/>
      <c r="C46" s="489"/>
      <c r="D46" s="98" t="s">
        <v>11</v>
      </c>
      <c r="E46" s="113">
        <f>'Приложение 1 (ОТЧЕТНЫЙ ПЕРИОД)'!E268</f>
        <v>0</v>
      </c>
      <c r="F46" s="113">
        <f>'Приложение 1 (ОТЧЕТНЫЙ ПЕРИОД)'!F268</f>
        <v>0</v>
      </c>
      <c r="G46" s="113">
        <f>'Приложение 1 (ОТЧЕТНЫЙ ПЕРИОД)'!G268</f>
        <v>0</v>
      </c>
      <c r="H46" s="113">
        <f>'Приложение 1 (ОТЧЕТНЫЙ ПЕРИОД)'!H268</f>
        <v>0</v>
      </c>
      <c r="I46" s="113">
        <f>'Приложение 1 (ОТЧЕТНЫЙ ПЕРИОД)'!I268</f>
        <v>0</v>
      </c>
      <c r="J46" s="592"/>
      <c r="K46" s="113">
        <f>'Приложение 1 (ОТЧЕТНЫЙ ПЕРИОД)'!K268</f>
        <v>0</v>
      </c>
      <c r="L46" s="113">
        <f>'Приложение 1 (ОТЧЕТНЫЙ ПЕРИОД)'!L268</f>
        <v>0</v>
      </c>
      <c r="M46" s="113">
        <f>'Приложение 1 (ОТЧЕТНЫЙ ПЕРИОД)'!M268</f>
        <v>0</v>
      </c>
      <c r="N46" s="114">
        <f>'Приложение 1 (ОТЧЕТНЫЙ ПЕРИОД)'!N268</f>
        <v>0</v>
      </c>
      <c r="O46" s="166"/>
      <c r="P46" s="266"/>
      <c r="Q46" s="167"/>
      <c r="R46" s="586"/>
      <c r="S46" s="186"/>
      <c r="T46" s="186"/>
      <c r="U46" s="186"/>
      <c r="V46" s="186"/>
      <c r="W46" s="183"/>
      <c r="X46" s="184"/>
      <c r="Y46" s="167"/>
      <c r="Z46" s="167"/>
      <c r="AH46" s="167"/>
      <c r="AI46" s="167"/>
      <c r="AJ46" s="167"/>
      <c r="AK46" s="167"/>
      <c r="AL46" s="167"/>
      <c r="AM46" s="167"/>
      <c r="AN46" s="167"/>
      <c r="AO46" s="167"/>
      <c r="AP46" s="167"/>
      <c r="AQ46" s="167"/>
      <c r="AR46" s="166"/>
      <c r="AS46" s="166"/>
      <c r="AT46" s="166"/>
      <c r="AU46" s="166"/>
      <c r="AV46" s="166"/>
      <c r="AW46" s="166"/>
      <c r="AX46" s="166"/>
      <c r="AY46" s="166"/>
      <c r="AZ46" s="166"/>
    </row>
    <row r="47" spans="1:52" s="38" customFormat="1" ht="23.25" x14ac:dyDescent="0.35">
      <c r="A47"/>
      <c r="B47"/>
      <c r="C47" s="119"/>
      <c r="D47" s="120" t="s">
        <v>66</v>
      </c>
      <c r="E47" s="121">
        <f>E44+E45+E46</f>
        <v>0</v>
      </c>
      <c r="F47" s="121">
        <f>F44+F45+F46</f>
        <v>0</v>
      </c>
      <c r="G47" s="121">
        <f>G44+G45+G46</f>
        <v>0</v>
      </c>
      <c r="H47" s="121">
        <f>H44+H45+H46</f>
        <v>0</v>
      </c>
      <c r="I47" s="121">
        <f>I44+I45+I46</f>
        <v>0</v>
      </c>
      <c r="J47" s="121"/>
      <c r="K47" s="121">
        <f>K44+K45+K46</f>
        <v>0</v>
      </c>
      <c r="L47" s="121">
        <f>L44+L45+L46</f>
        <v>0</v>
      </c>
      <c r="M47" s="121">
        <f>M44+M45+M46</f>
        <v>0</v>
      </c>
      <c r="N47" s="121">
        <f>N44+N45+N46</f>
        <v>0</v>
      </c>
      <c r="O47" s="171"/>
      <c r="P47" s="270">
        <f>SUM(E47:O47)</f>
        <v>0</v>
      </c>
      <c r="Q47" s="167"/>
      <c r="R47" s="167"/>
      <c r="S47" s="159"/>
      <c r="T47" s="159"/>
      <c r="U47" s="159"/>
      <c r="V47" s="159"/>
      <c r="W47" s="167"/>
      <c r="X47" s="167"/>
      <c r="Y47" s="167"/>
      <c r="Z47" s="167"/>
      <c r="AH47" s="167"/>
      <c r="AI47" s="167"/>
      <c r="AJ47" s="167"/>
      <c r="AK47" s="167"/>
      <c r="AL47" s="167"/>
      <c r="AM47" s="167"/>
      <c r="AN47" s="167"/>
      <c r="AO47" s="167"/>
      <c r="AP47" s="167"/>
      <c r="AQ47" s="167"/>
      <c r="AR47" s="166"/>
      <c r="AS47" s="166"/>
      <c r="AT47" s="166"/>
      <c r="AU47" s="166"/>
      <c r="AV47" s="166"/>
      <c r="AW47" s="166"/>
      <c r="AX47" s="166"/>
      <c r="AY47" s="166"/>
      <c r="AZ47" s="166"/>
    </row>
    <row r="48" spans="1:52" s="38" customFormat="1" ht="24" thickBot="1" x14ac:dyDescent="0.4">
      <c r="A48"/>
      <c r="B48"/>
      <c r="C48"/>
      <c r="D48" s="118" t="s">
        <v>66</v>
      </c>
      <c r="E48" s="117">
        <f>E47-E43</f>
        <v>0</v>
      </c>
      <c r="F48" s="117">
        <f>F47-F43</f>
        <v>0</v>
      </c>
      <c r="G48" s="117">
        <f>G47-G43</f>
        <v>0</v>
      </c>
      <c r="H48" s="117">
        <f>H47-H43</f>
        <v>0</v>
      </c>
      <c r="I48" s="117">
        <f>I47-I43</f>
        <v>0</v>
      </c>
      <c r="J48" s="117"/>
      <c r="K48" s="117">
        <f>K47-K43</f>
        <v>0</v>
      </c>
      <c r="L48" s="117">
        <f>L47-L43</f>
        <v>0</v>
      </c>
      <c r="M48" s="117">
        <f>M47-M43</f>
        <v>0</v>
      </c>
      <c r="N48" s="117">
        <f>N47-N43</f>
        <v>0</v>
      </c>
      <c r="O48" s="163"/>
      <c r="P48" s="269">
        <f>SUM(E48:O48)</f>
        <v>0</v>
      </c>
      <c r="Q48" s="167"/>
      <c r="R48" s="167"/>
      <c r="S48" s="159"/>
      <c r="T48" s="159"/>
      <c r="U48" s="159"/>
      <c r="V48" s="159"/>
      <c r="W48" s="167"/>
      <c r="X48" s="167"/>
      <c r="Y48" s="167"/>
      <c r="Z48" s="167"/>
      <c r="AH48" s="167"/>
      <c r="AI48" s="167"/>
      <c r="AJ48" s="167"/>
      <c r="AK48" s="167"/>
      <c r="AL48" s="167"/>
      <c r="AM48" s="167"/>
      <c r="AN48" s="167"/>
      <c r="AO48" s="167"/>
      <c r="AP48" s="167"/>
      <c r="AQ48" s="167"/>
      <c r="AR48" s="166"/>
      <c r="AS48" s="166"/>
      <c r="AT48" s="166"/>
      <c r="AU48" s="166"/>
      <c r="AV48" s="166"/>
      <c r="AW48" s="166"/>
      <c r="AX48" s="166"/>
      <c r="AY48" s="166"/>
      <c r="AZ48" s="166"/>
    </row>
    <row r="49" spans="1:52" s="38" customFormat="1" ht="26.25" customHeight="1" thickBot="1" x14ac:dyDescent="0.4">
      <c r="A49" s="593" t="s">
        <v>75</v>
      </c>
      <c r="B49" s="594"/>
      <c r="C49" s="594"/>
      <c r="D49" s="594"/>
      <c r="E49" s="594"/>
      <c r="F49" s="594"/>
      <c r="G49" s="594"/>
      <c r="H49" s="594"/>
      <c r="I49" s="594"/>
      <c r="J49" s="594"/>
      <c r="K49" s="595"/>
      <c r="L49" s="595"/>
      <c r="M49" s="595"/>
      <c r="N49" s="596"/>
      <c r="O49" s="163"/>
      <c r="P49" s="269"/>
      <c r="Q49" s="167"/>
      <c r="R49" s="167"/>
      <c r="S49" s="159"/>
      <c r="T49" s="159"/>
      <c r="U49" s="159"/>
      <c r="V49" s="159"/>
      <c r="W49" s="167"/>
      <c r="X49" s="167"/>
      <c r="Y49" s="167"/>
      <c r="Z49" s="167"/>
      <c r="AH49" s="167"/>
      <c r="AI49" s="167"/>
      <c r="AJ49" s="167"/>
      <c r="AK49" s="167"/>
      <c r="AL49" s="167"/>
      <c r="AM49" s="167"/>
      <c r="AN49" s="167"/>
      <c r="AO49" s="167"/>
      <c r="AP49" s="167"/>
      <c r="AQ49" s="167"/>
      <c r="AR49" s="166"/>
      <c r="AS49" s="166"/>
      <c r="AT49" s="166"/>
      <c r="AU49" s="166"/>
      <c r="AV49" s="166"/>
      <c r="AW49" s="166"/>
      <c r="AX49" s="166"/>
      <c r="AY49" s="166"/>
      <c r="AZ49" s="166"/>
    </row>
    <row r="50" spans="1:52" s="38" customFormat="1" ht="46.5" x14ac:dyDescent="0.35">
      <c r="A50" s="480" t="s">
        <v>12</v>
      </c>
      <c r="B50" s="202" t="s">
        <v>76</v>
      </c>
      <c r="C50" s="203"/>
      <c r="D50" s="227"/>
      <c r="E50" s="205">
        <f>'Приложение 1 (ОТЧЕТНЫЙ ПЕРИОД)'!E233</f>
        <v>1300</v>
      </c>
      <c r="F50" s="205">
        <f>'Приложение 1 (ОТЧЕТНЫЙ ПЕРИОД)'!F233</f>
        <v>0</v>
      </c>
      <c r="G50" s="205">
        <f>'Приложение 1 (ОТЧЕТНЫЙ ПЕРИОД)'!G233</f>
        <v>0</v>
      </c>
      <c r="H50" s="205">
        <f>'Приложение 1 (ОТЧЕТНЫЙ ПЕРИОД)'!H233</f>
        <v>0</v>
      </c>
      <c r="I50" s="205">
        <f>'Приложение 1 (ОТЧЕТНЫЙ ПЕРИОД)'!I233</f>
        <v>0</v>
      </c>
      <c r="J50" s="219"/>
      <c r="K50" s="205">
        <f>'Приложение 1 (ОТЧЕТНЫЙ ПЕРИОД)'!K233</f>
        <v>0</v>
      </c>
      <c r="L50" s="205">
        <f>'Приложение 1 (ОТЧЕТНЫЙ ПЕРИОД)'!L233</f>
        <v>0</v>
      </c>
      <c r="M50" s="205">
        <f>'Приложение 1 (ОТЧЕТНЫЙ ПЕРИОД)'!M233</f>
        <v>0</v>
      </c>
      <c r="N50" s="220">
        <f>'Приложение 1 (ОТЧЕТНЫЙ ПЕРИОД)'!N233</f>
        <v>0</v>
      </c>
      <c r="O50" s="163"/>
      <c r="P50" s="269"/>
      <c r="Q50" s="167"/>
      <c r="R50" s="167"/>
      <c r="S50" s="159"/>
      <c r="T50" s="159"/>
      <c r="U50" s="159"/>
      <c r="V50" s="159"/>
      <c r="W50" s="167"/>
      <c r="X50" s="167"/>
      <c r="Y50" s="167"/>
      <c r="Z50" s="167"/>
      <c r="AH50" s="167"/>
      <c r="AI50" s="167"/>
      <c r="AJ50" s="167"/>
      <c r="AK50" s="167"/>
      <c r="AL50" s="167"/>
      <c r="AM50" s="167"/>
      <c r="AN50" s="167"/>
      <c r="AO50" s="167"/>
      <c r="AP50" s="167"/>
      <c r="AQ50" s="167"/>
      <c r="AR50" s="166"/>
      <c r="AS50" s="166"/>
      <c r="AT50" s="166"/>
      <c r="AU50" s="166"/>
      <c r="AV50" s="166"/>
      <c r="AW50" s="166"/>
      <c r="AX50" s="166"/>
      <c r="AY50" s="166"/>
      <c r="AZ50" s="166"/>
    </row>
    <row r="51" spans="1:52" s="38" customFormat="1" ht="22.5" customHeight="1" x14ac:dyDescent="0.35">
      <c r="A51" s="481"/>
      <c r="B51" s="7" t="s">
        <v>25</v>
      </c>
      <c r="C51" s="191"/>
      <c r="D51" s="228"/>
      <c r="E51" s="206">
        <f>'Приложение 1 (ОТЧЕТНЫЙ ПЕРИОД)'!E234</f>
        <v>119</v>
      </c>
      <c r="F51" s="193">
        <f>'Приложение 1 (ОТЧЕТНЫЙ ПЕРИОД)'!F234</f>
        <v>0</v>
      </c>
      <c r="G51" s="193">
        <f>'Приложение 1 (ОТЧЕТНЫЙ ПЕРИОД)'!G234</f>
        <v>46</v>
      </c>
      <c r="H51" s="193">
        <f>'Приложение 1 (ОТЧЕТНЫЙ ПЕРИОД)'!H234</f>
        <v>0</v>
      </c>
      <c r="I51" s="193">
        <f>'Приложение 1 (ОТЧЕТНЫЙ ПЕРИОД)'!I234</f>
        <v>0</v>
      </c>
      <c r="J51" s="221"/>
      <c r="K51" s="193">
        <f>'Приложение 1 (ОТЧЕТНЫЙ ПЕРИОД)'!K234</f>
        <v>0</v>
      </c>
      <c r="L51" s="193">
        <f>'Приложение 1 (ОТЧЕТНЫЙ ПЕРИОД)'!L234</f>
        <v>0</v>
      </c>
      <c r="M51" s="193">
        <f>'Приложение 1 (ОТЧЕТНЫЙ ПЕРИОД)'!M234</f>
        <v>0</v>
      </c>
      <c r="N51" s="222">
        <f>'Приложение 1 (ОТЧЕТНЫЙ ПЕРИОД)'!N234</f>
        <v>0</v>
      </c>
      <c r="O51" s="163"/>
      <c r="P51" s="269"/>
      <c r="Q51" s="167"/>
      <c r="R51" s="167"/>
      <c r="S51" s="159"/>
      <c r="T51" s="159"/>
      <c r="U51" s="159"/>
      <c r="V51" s="159"/>
      <c r="W51" s="167"/>
      <c r="X51" s="167"/>
      <c r="Y51" s="167"/>
      <c r="Z51" s="167"/>
      <c r="AH51" s="167"/>
      <c r="AI51" s="167"/>
      <c r="AJ51" s="167"/>
      <c r="AK51" s="167"/>
      <c r="AL51" s="167"/>
      <c r="AM51" s="167"/>
      <c r="AN51" s="167"/>
      <c r="AO51" s="167"/>
      <c r="AP51" s="167"/>
      <c r="AQ51" s="167"/>
      <c r="AR51" s="166"/>
      <c r="AS51" s="166"/>
      <c r="AT51" s="166"/>
      <c r="AU51" s="166"/>
      <c r="AV51" s="166"/>
      <c r="AW51" s="166"/>
      <c r="AX51" s="166"/>
      <c r="AY51" s="166"/>
      <c r="AZ51" s="166"/>
    </row>
    <row r="52" spans="1:52" s="38" customFormat="1" ht="69.75" x14ac:dyDescent="0.35">
      <c r="A52" s="481" t="s">
        <v>13</v>
      </c>
      <c r="B52" s="194" t="s">
        <v>77</v>
      </c>
      <c r="C52" s="195"/>
      <c r="D52" s="229"/>
      <c r="E52" s="197">
        <f>'Приложение 1 (ОТЧЕТНЫЙ ПЕРИОД)'!E235</f>
        <v>32358</v>
      </c>
      <c r="F52" s="197">
        <f>'Приложение 1 (ОТЧЕТНЫЙ ПЕРИОД)'!F235</f>
        <v>0</v>
      </c>
      <c r="G52" s="197">
        <f>'Приложение 1 (ОТЧЕТНЫЙ ПЕРИОД)'!G235</f>
        <v>0</v>
      </c>
      <c r="H52" s="197">
        <f>'Приложение 1 (ОТЧЕТНЫЙ ПЕРИОД)'!H235</f>
        <v>0</v>
      </c>
      <c r="I52" s="197">
        <f>'Приложение 1 (ОТЧЕТНЫЙ ПЕРИОД)'!I235</f>
        <v>0</v>
      </c>
      <c r="J52" s="223"/>
      <c r="K52" s="197">
        <f>'Приложение 1 (ОТЧЕТНЫЙ ПЕРИОД)'!K235</f>
        <v>0</v>
      </c>
      <c r="L52" s="197">
        <f>'Приложение 1 (ОТЧЕТНЫЙ ПЕРИОД)'!L235</f>
        <v>0</v>
      </c>
      <c r="M52" s="197">
        <f>'Приложение 1 (ОТЧЕТНЫЙ ПЕРИОД)'!M235</f>
        <v>0</v>
      </c>
      <c r="N52" s="224">
        <f>'Приложение 1 (ОТЧЕТНЫЙ ПЕРИОД)'!N235</f>
        <v>0</v>
      </c>
      <c r="O52" s="163"/>
      <c r="P52" s="269"/>
      <c r="Q52" s="167"/>
      <c r="R52" s="167"/>
      <c r="S52" s="159"/>
      <c r="T52" s="159"/>
      <c r="U52" s="159"/>
      <c r="V52" s="159"/>
      <c r="W52" s="167"/>
      <c r="X52" s="167"/>
      <c r="Y52" s="167"/>
      <c r="Z52" s="167"/>
      <c r="AH52" s="167"/>
      <c r="AI52" s="167"/>
      <c r="AJ52" s="167"/>
      <c r="AK52" s="167"/>
      <c r="AL52" s="167"/>
      <c r="AM52" s="167"/>
      <c r="AN52" s="167"/>
      <c r="AO52" s="167"/>
      <c r="AP52" s="167"/>
      <c r="AQ52" s="167"/>
      <c r="AR52" s="166"/>
      <c r="AS52" s="166"/>
      <c r="AT52" s="166"/>
      <c r="AU52" s="166"/>
      <c r="AV52" s="166"/>
      <c r="AW52" s="166"/>
      <c r="AX52" s="166"/>
      <c r="AY52" s="166"/>
      <c r="AZ52" s="166"/>
    </row>
    <row r="53" spans="1:52" s="38" customFormat="1" ht="22.5" customHeight="1" x14ac:dyDescent="0.35">
      <c r="A53" s="481"/>
      <c r="B53" s="7" t="s">
        <v>25</v>
      </c>
      <c r="C53" s="191"/>
      <c r="D53" s="228"/>
      <c r="E53" s="206">
        <f>'Приложение 1 (ОТЧЕТНЫЙ ПЕРИОД)'!E236</f>
        <v>32358</v>
      </c>
      <c r="F53" s="193">
        <f>'Приложение 1 (ОТЧЕТНЫЙ ПЕРИОД)'!F236</f>
        <v>0</v>
      </c>
      <c r="G53" s="193">
        <f>'Приложение 1 (ОТЧЕТНЫЙ ПЕРИОД)'!G236</f>
        <v>5020</v>
      </c>
      <c r="H53" s="193">
        <f>'Приложение 1 (ОТЧЕТНЫЙ ПЕРИОД)'!H236</f>
        <v>0</v>
      </c>
      <c r="I53" s="193">
        <f>'Приложение 1 (ОТЧЕТНЫЙ ПЕРИОД)'!I236</f>
        <v>0</v>
      </c>
      <c r="J53" s="221"/>
      <c r="K53" s="193">
        <f>'Приложение 1 (ОТЧЕТНЫЙ ПЕРИОД)'!K236</f>
        <v>0</v>
      </c>
      <c r="L53" s="193">
        <f>'Приложение 1 (ОТЧЕТНЫЙ ПЕРИОД)'!L236</f>
        <v>0</v>
      </c>
      <c r="M53" s="193">
        <f>'Приложение 1 (ОТЧЕТНЫЙ ПЕРИОД)'!M236</f>
        <v>0</v>
      </c>
      <c r="N53" s="222">
        <f>'Приложение 1 (ОТЧЕТНЫЙ ПЕРИОД)'!N236</f>
        <v>0</v>
      </c>
      <c r="O53" s="163"/>
      <c r="P53" s="269"/>
      <c r="Q53" s="167"/>
      <c r="R53" s="167"/>
      <c r="S53" s="159"/>
      <c r="T53" s="159"/>
      <c r="U53" s="159"/>
      <c r="V53" s="159"/>
      <c r="W53" s="167"/>
      <c r="X53" s="167"/>
      <c r="Y53" s="167"/>
      <c r="Z53" s="167"/>
      <c r="AH53" s="167"/>
      <c r="AI53" s="167"/>
      <c r="AJ53" s="167"/>
      <c r="AK53" s="167"/>
      <c r="AL53" s="167"/>
      <c r="AM53" s="167"/>
      <c r="AN53" s="167"/>
      <c r="AO53" s="167"/>
      <c r="AP53" s="167"/>
      <c r="AQ53" s="167"/>
      <c r="AR53" s="166"/>
      <c r="AS53" s="166"/>
      <c r="AT53" s="166"/>
      <c r="AU53" s="166"/>
      <c r="AV53" s="166"/>
      <c r="AW53" s="166"/>
      <c r="AX53" s="166"/>
      <c r="AY53" s="166"/>
      <c r="AZ53" s="166"/>
    </row>
    <row r="54" spans="1:52" s="38" customFormat="1" ht="93" x14ac:dyDescent="0.35">
      <c r="A54" s="481" t="s">
        <v>78</v>
      </c>
      <c r="B54" s="194" t="s">
        <v>79</v>
      </c>
      <c r="C54" s="195"/>
      <c r="D54" s="229"/>
      <c r="E54" s="197">
        <f>'Приложение 1 (ОТЧЕТНЫЙ ПЕРИОД)'!E237</f>
        <v>249</v>
      </c>
      <c r="F54" s="197">
        <f>'Приложение 1 (ОТЧЕТНЫЙ ПЕРИОД)'!F237</f>
        <v>0</v>
      </c>
      <c r="G54" s="197">
        <f>'Приложение 1 (ОТЧЕТНЫЙ ПЕРИОД)'!G237</f>
        <v>0</v>
      </c>
      <c r="H54" s="197">
        <f>'Приложение 1 (ОТЧЕТНЫЙ ПЕРИОД)'!H237</f>
        <v>0</v>
      </c>
      <c r="I54" s="197">
        <f>'Приложение 1 (ОТЧЕТНЫЙ ПЕРИОД)'!I237</f>
        <v>0</v>
      </c>
      <c r="J54" s="223"/>
      <c r="K54" s="197">
        <f>'Приложение 1 (ОТЧЕТНЫЙ ПЕРИОД)'!K237</f>
        <v>0</v>
      </c>
      <c r="L54" s="197">
        <f>'Приложение 1 (ОТЧЕТНЫЙ ПЕРИОД)'!L237</f>
        <v>0</v>
      </c>
      <c r="M54" s="197">
        <f>'Приложение 1 (ОТЧЕТНЫЙ ПЕРИОД)'!M237</f>
        <v>0</v>
      </c>
      <c r="N54" s="224">
        <f>'Приложение 1 (ОТЧЕТНЫЙ ПЕРИОД)'!N237</f>
        <v>0</v>
      </c>
      <c r="O54" s="163"/>
      <c r="P54" s="269"/>
      <c r="Q54" s="167"/>
      <c r="R54" s="167"/>
      <c r="S54" s="159"/>
      <c r="T54" s="159"/>
      <c r="U54" s="159"/>
      <c r="V54" s="159"/>
      <c r="W54" s="167"/>
      <c r="X54" s="167"/>
      <c r="Y54" s="167"/>
      <c r="Z54" s="167"/>
      <c r="AH54" s="167"/>
      <c r="AI54" s="167"/>
      <c r="AJ54" s="167"/>
      <c r="AK54" s="167"/>
      <c r="AL54" s="167"/>
      <c r="AM54" s="167"/>
      <c r="AN54" s="167"/>
      <c r="AO54" s="167"/>
      <c r="AP54" s="167"/>
      <c r="AQ54" s="167"/>
      <c r="AR54" s="166"/>
      <c r="AS54" s="166"/>
      <c r="AT54" s="166"/>
      <c r="AU54" s="166"/>
      <c r="AV54" s="166"/>
      <c r="AW54" s="166"/>
      <c r="AX54" s="166"/>
      <c r="AY54" s="166"/>
      <c r="AZ54" s="166"/>
    </row>
    <row r="55" spans="1:52" s="38" customFormat="1" ht="22.5" customHeight="1" x14ac:dyDescent="0.35">
      <c r="A55" s="481"/>
      <c r="B55" s="7" t="s">
        <v>25</v>
      </c>
      <c r="C55" s="191"/>
      <c r="D55" s="228"/>
      <c r="E55" s="206">
        <f>'Приложение 1 (ОТЧЕТНЫЙ ПЕРИОД)'!E238</f>
        <v>14</v>
      </c>
      <c r="F55" s="193">
        <f>'Приложение 1 (ОТЧЕТНЫЙ ПЕРИОД)'!F238</f>
        <v>0</v>
      </c>
      <c r="G55" s="193">
        <f>'Приложение 1 (ОТЧЕТНЫЙ ПЕРИОД)'!G238</f>
        <v>-4</v>
      </c>
      <c r="H55" s="193">
        <f>'Приложение 1 (ОТЧЕТНЫЙ ПЕРИОД)'!H238</f>
        <v>0</v>
      </c>
      <c r="I55" s="193">
        <f>'Приложение 1 (ОТЧЕТНЫЙ ПЕРИОД)'!I238</f>
        <v>0</v>
      </c>
      <c r="J55" s="221"/>
      <c r="K55" s="193">
        <f>'Приложение 1 (ОТЧЕТНЫЙ ПЕРИОД)'!K238</f>
        <v>0</v>
      </c>
      <c r="L55" s="193">
        <f>'Приложение 1 (ОТЧЕТНЫЙ ПЕРИОД)'!L238</f>
        <v>0</v>
      </c>
      <c r="M55" s="193">
        <f>'Приложение 1 (ОТЧЕТНЫЙ ПЕРИОД)'!M238</f>
        <v>0</v>
      </c>
      <c r="N55" s="222">
        <f>'Приложение 1 (ОТЧЕТНЫЙ ПЕРИОД)'!N238</f>
        <v>0</v>
      </c>
      <c r="O55" s="163"/>
      <c r="P55" s="269"/>
      <c r="Q55" s="167"/>
      <c r="R55" s="167"/>
      <c r="S55" s="159"/>
      <c r="T55" s="159"/>
      <c r="U55" s="159"/>
      <c r="V55" s="159"/>
      <c r="W55" s="167"/>
      <c r="X55" s="167"/>
      <c r="Y55" s="167"/>
      <c r="Z55" s="167"/>
      <c r="AH55" s="167"/>
      <c r="AI55" s="167"/>
      <c r="AJ55" s="167"/>
      <c r="AK55" s="167"/>
      <c r="AL55" s="167"/>
      <c r="AM55" s="167"/>
      <c r="AN55" s="167"/>
      <c r="AO55" s="167"/>
      <c r="AP55" s="167"/>
      <c r="AQ55" s="167"/>
      <c r="AR55" s="166"/>
      <c r="AS55" s="166"/>
      <c r="AT55" s="166"/>
      <c r="AU55" s="166"/>
      <c r="AV55" s="166"/>
      <c r="AW55" s="166"/>
      <c r="AX55" s="166"/>
      <c r="AY55" s="166"/>
      <c r="AZ55" s="166"/>
    </row>
    <row r="56" spans="1:52" s="38" customFormat="1" ht="93" x14ac:dyDescent="0.35">
      <c r="A56" s="481" t="s">
        <v>80</v>
      </c>
      <c r="B56" s="194" t="s">
        <v>81</v>
      </c>
      <c r="C56" s="195"/>
      <c r="D56" s="229"/>
      <c r="E56" s="197">
        <f>'Приложение 1 (ОТЧЕТНЫЙ ПЕРИОД)'!E239</f>
        <v>258</v>
      </c>
      <c r="F56" s="197">
        <f>'Приложение 1 (ОТЧЕТНЫЙ ПЕРИОД)'!F239</f>
        <v>0</v>
      </c>
      <c r="G56" s="197">
        <f>'Приложение 1 (ОТЧЕТНЫЙ ПЕРИОД)'!G239</f>
        <v>0</v>
      </c>
      <c r="H56" s="197">
        <f>'Приложение 1 (ОТЧЕТНЫЙ ПЕРИОД)'!H239</f>
        <v>0</v>
      </c>
      <c r="I56" s="197">
        <f>'Приложение 1 (ОТЧЕТНЫЙ ПЕРИОД)'!I239</f>
        <v>0</v>
      </c>
      <c r="J56" s="223"/>
      <c r="K56" s="197">
        <f>'Приложение 1 (ОТЧЕТНЫЙ ПЕРИОД)'!K239</f>
        <v>0</v>
      </c>
      <c r="L56" s="197">
        <f>'Приложение 1 (ОТЧЕТНЫЙ ПЕРИОД)'!L239</f>
        <v>0</v>
      </c>
      <c r="M56" s="197">
        <f>'Приложение 1 (ОТЧЕТНЫЙ ПЕРИОД)'!M239</f>
        <v>0</v>
      </c>
      <c r="N56" s="224">
        <f>'Приложение 1 (ОТЧЕТНЫЙ ПЕРИОД)'!N239</f>
        <v>0</v>
      </c>
      <c r="O56" s="163"/>
      <c r="P56" s="269"/>
      <c r="Q56" s="167"/>
      <c r="R56" s="167"/>
      <c r="S56" s="159"/>
      <c r="T56" s="159"/>
      <c r="U56" s="159"/>
      <c r="V56" s="159"/>
      <c r="W56" s="167"/>
      <c r="X56" s="167"/>
      <c r="Y56" s="167"/>
      <c r="Z56" s="167"/>
      <c r="AH56" s="167"/>
      <c r="AI56" s="167"/>
      <c r="AJ56" s="167"/>
      <c r="AK56" s="167"/>
      <c r="AL56" s="167"/>
      <c r="AM56" s="167"/>
      <c r="AN56" s="167"/>
      <c r="AO56" s="167"/>
      <c r="AP56" s="167"/>
      <c r="AQ56" s="167"/>
      <c r="AR56" s="166"/>
      <c r="AS56" s="166"/>
      <c r="AT56" s="166"/>
      <c r="AU56" s="166"/>
      <c r="AV56" s="166"/>
      <c r="AW56" s="166"/>
      <c r="AX56" s="166"/>
      <c r="AY56" s="166"/>
      <c r="AZ56" s="166"/>
    </row>
    <row r="57" spans="1:52" s="38" customFormat="1" ht="23.25" customHeight="1" thickBot="1" x14ac:dyDescent="0.4">
      <c r="A57" s="482"/>
      <c r="B57" s="198" t="s">
        <v>25</v>
      </c>
      <c r="C57" s="199"/>
      <c r="D57" s="230"/>
      <c r="E57" s="207">
        <f>'Приложение 1 (ОТЧЕТНЫЙ ПЕРИОД)'!E240</f>
        <v>11</v>
      </c>
      <c r="F57" s="201">
        <f>'Приложение 1 (ОТЧЕТНЫЙ ПЕРИОД)'!F240</f>
        <v>0</v>
      </c>
      <c r="G57" s="201">
        <f>'Приложение 1 (ОТЧЕТНЫЙ ПЕРИОД)'!G240</f>
        <v>-4</v>
      </c>
      <c r="H57" s="201">
        <f>'Приложение 1 (ОТЧЕТНЫЙ ПЕРИОД)'!H240</f>
        <v>0</v>
      </c>
      <c r="I57" s="201">
        <f>'Приложение 1 (ОТЧЕТНЫЙ ПЕРИОД)'!I240</f>
        <v>0</v>
      </c>
      <c r="J57" s="225"/>
      <c r="K57" s="201">
        <f>'Приложение 1 (ОТЧЕТНЫЙ ПЕРИОД)'!K240</f>
        <v>0</v>
      </c>
      <c r="L57" s="201">
        <f>'Приложение 1 (ОТЧЕТНЫЙ ПЕРИОД)'!L240</f>
        <v>0</v>
      </c>
      <c r="M57" s="201">
        <f>'Приложение 1 (ОТЧЕТНЫЙ ПЕРИОД)'!M240</f>
        <v>0</v>
      </c>
      <c r="N57" s="226">
        <f>'Приложение 1 (ОТЧЕТНЫЙ ПЕРИОД)'!N240</f>
        <v>0</v>
      </c>
      <c r="O57" s="163"/>
      <c r="P57" s="269"/>
      <c r="Q57" s="167"/>
      <c r="R57" s="167"/>
      <c r="S57" s="159"/>
      <c r="T57" s="159"/>
      <c r="U57" s="159"/>
      <c r="V57" s="159"/>
      <c r="W57" s="167"/>
      <c r="X57" s="167"/>
      <c r="Y57" s="167"/>
      <c r="Z57" s="167"/>
      <c r="AH57" s="167"/>
      <c r="AI57" s="167"/>
      <c r="AJ57" s="167"/>
      <c r="AK57" s="167"/>
      <c r="AL57" s="167"/>
      <c r="AM57" s="167"/>
      <c r="AN57" s="167"/>
      <c r="AO57" s="167"/>
      <c r="AP57" s="167"/>
      <c r="AQ57" s="167"/>
      <c r="AR57" s="166"/>
      <c r="AS57" s="166"/>
      <c r="AT57" s="166"/>
      <c r="AU57" s="166"/>
      <c r="AV57" s="166"/>
      <c r="AW57" s="166"/>
      <c r="AX57" s="166"/>
      <c r="AY57" s="166"/>
      <c r="AZ57" s="166"/>
    </row>
    <row r="58" spans="1:52" s="38" customFormat="1" ht="9.75" customHeight="1" x14ac:dyDescent="0.35">
      <c r="A58"/>
      <c r="B58"/>
      <c r="C58"/>
      <c r="D58" s="118"/>
      <c r="E58" s="117"/>
      <c r="F58" s="117"/>
      <c r="G58" s="117"/>
      <c r="H58" s="117"/>
      <c r="I58" s="117"/>
      <c r="J58" s="117"/>
      <c r="K58" s="117"/>
      <c r="L58" s="117"/>
      <c r="M58" s="117"/>
      <c r="N58" s="117"/>
      <c r="O58" s="163"/>
      <c r="P58" s="269"/>
      <c r="Q58" s="167"/>
      <c r="R58" s="167"/>
      <c r="S58" s="159"/>
      <c r="T58" s="159"/>
      <c r="U58" s="159"/>
      <c r="V58" s="159"/>
      <c r="W58" s="167"/>
      <c r="X58" s="167"/>
      <c r="Y58" s="167"/>
      <c r="Z58" s="167"/>
      <c r="AH58" s="167"/>
      <c r="AI58" s="167"/>
      <c r="AJ58" s="167"/>
      <c r="AK58" s="167"/>
      <c r="AL58" s="167"/>
      <c r="AM58" s="167"/>
      <c r="AN58" s="167"/>
      <c r="AO58" s="167"/>
      <c r="AP58" s="167"/>
      <c r="AQ58" s="167"/>
      <c r="AR58" s="166"/>
      <c r="AS58" s="166"/>
      <c r="AT58" s="166"/>
      <c r="AU58" s="166"/>
      <c r="AV58" s="166"/>
      <c r="AW58" s="166"/>
      <c r="AX58" s="166"/>
      <c r="AY58" s="166"/>
      <c r="AZ58" s="166"/>
    </row>
    <row r="59" spans="1:52" s="38" customFormat="1" ht="10.5" customHeight="1" thickBot="1" x14ac:dyDescent="0.4">
      <c r="A59"/>
      <c r="B59"/>
      <c r="C59"/>
      <c r="D59" s="118"/>
      <c r="E59" s="117"/>
      <c r="F59" s="117"/>
      <c r="G59" s="117"/>
      <c r="H59" s="117"/>
      <c r="I59" s="117"/>
      <c r="J59" s="117"/>
      <c r="K59" s="117"/>
      <c r="L59" s="117"/>
      <c r="M59" s="117"/>
      <c r="N59" s="117"/>
      <c r="O59" s="163"/>
      <c r="P59" s="269"/>
      <c r="Q59" s="167"/>
      <c r="R59" s="167"/>
      <c r="S59" s="159"/>
      <c r="T59" s="159"/>
      <c r="U59" s="159"/>
      <c r="V59" s="159"/>
      <c r="W59" s="167"/>
      <c r="X59" s="167"/>
      <c r="Y59" s="167"/>
      <c r="Z59" s="167"/>
      <c r="AH59" s="167"/>
      <c r="AI59" s="167"/>
      <c r="AJ59" s="167"/>
      <c r="AK59" s="167"/>
      <c r="AL59" s="167"/>
      <c r="AM59" s="167"/>
      <c r="AN59" s="167"/>
      <c r="AO59" s="167"/>
      <c r="AP59" s="167"/>
      <c r="AQ59" s="167"/>
      <c r="AR59" s="166"/>
      <c r="AS59" s="166"/>
      <c r="AT59" s="166"/>
      <c r="AU59" s="166"/>
      <c r="AV59" s="166"/>
      <c r="AW59" s="166"/>
      <c r="AX59" s="166"/>
      <c r="AY59" s="166"/>
      <c r="AZ59" s="166"/>
    </row>
    <row r="60" spans="1:52" s="38" customFormat="1" ht="39.75" customHeight="1" thickBot="1" x14ac:dyDescent="0.3">
      <c r="A60" s="73"/>
      <c r="B60" s="74"/>
      <c r="C60" s="74"/>
      <c r="D60" s="74"/>
      <c r="E60" s="104" t="s">
        <v>85</v>
      </c>
      <c r="F60" s="103" t="s">
        <v>55</v>
      </c>
      <c r="G60" s="105"/>
      <c r="H60" s="74"/>
      <c r="I60" s="74"/>
      <c r="J60" s="74"/>
      <c r="K60" s="74"/>
      <c r="L60" s="74"/>
      <c r="M60" s="74"/>
      <c r="N60" s="75"/>
      <c r="O60" s="166"/>
      <c r="P60" s="266"/>
      <c r="Q60" s="167"/>
      <c r="R60" s="167"/>
      <c r="S60" s="159"/>
      <c r="T60" s="159"/>
      <c r="U60" s="159"/>
      <c r="V60" s="159"/>
      <c r="W60" s="167"/>
      <c r="X60" s="167"/>
      <c r="Y60" s="167"/>
      <c r="Z60" s="167"/>
      <c r="AH60" s="167"/>
      <c r="AI60" s="167"/>
      <c r="AJ60" s="167"/>
      <c r="AK60" s="167"/>
      <c r="AL60" s="167"/>
      <c r="AM60" s="167"/>
      <c r="AN60" s="167"/>
      <c r="AO60" s="167"/>
      <c r="AP60" s="167"/>
      <c r="AQ60" s="167"/>
      <c r="AR60" s="166"/>
      <c r="AS60" s="166"/>
      <c r="AT60" s="166"/>
      <c r="AU60" s="166"/>
      <c r="AV60" s="166"/>
      <c r="AW60" s="166"/>
      <c r="AX60" s="166"/>
      <c r="AY60" s="166"/>
      <c r="AZ60" s="166"/>
    </row>
    <row r="61" spans="1:52" s="38" customFormat="1" ht="40.5" x14ac:dyDescent="0.25">
      <c r="A61" s="486" t="str">
        <f>E60</f>
        <v>III.</v>
      </c>
      <c r="B61" s="77" t="s">
        <v>52</v>
      </c>
      <c r="C61" s="488"/>
      <c r="D61" s="55" t="s">
        <v>9</v>
      </c>
      <c r="E61" s="110">
        <f>'Приложение 1 (ОТЧЕТНЫЙ ПЕРИОД)'!E410</f>
        <v>2</v>
      </c>
      <c r="F61" s="110">
        <f>'Приложение 1 (ОТЧЕТНЫЙ ПЕРИОД)'!F410</f>
        <v>2</v>
      </c>
      <c r="G61" s="110">
        <f>'Приложение 1 (ОТЧЕТНЫЙ ПЕРИОД)'!G410</f>
        <v>1.67</v>
      </c>
      <c r="H61" s="110">
        <f>'Приложение 1 (ОТЧЕТНЫЙ ПЕРИОД)'!H410</f>
        <v>28.480000000000004</v>
      </c>
      <c r="I61" s="110">
        <f>'Приложение 1 (ОТЧЕТНЫЙ ПЕРИОД)'!I410</f>
        <v>623.54</v>
      </c>
      <c r="J61" s="590"/>
      <c r="K61" s="110">
        <f>'Приложение 1 (ОТЧЕТНЫЙ ПЕРИОД)'!K410</f>
        <v>631.21999999999991</v>
      </c>
      <c r="L61" s="110">
        <f>'Приложение 1 (ОТЧЕТНЫЙ ПЕРИОД)'!L410</f>
        <v>703.84</v>
      </c>
      <c r="M61" s="110">
        <f>'Приложение 1 (ОТЧЕТНЫЙ ПЕРИОД)'!M410</f>
        <v>625.34</v>
      </c>
      <c r="N61" s="111">
        <f>'Приложение 1 (ОТЧЕТНЫЙ ПЕРИОД)'!N410</f>
        <v>2614.42</v>
      </c>
      <c r="O61" s="166"/>
      <c r="P61" s="266"/>
      <c r="Q61" s="167"/>
      <c r="R61" s="584" t="str">
        <f>B62</f>
        <v>ОБРАЗОВАНИЕ</v>
      </c>
      <c r="S61" s="187" t="str">
        <f>D61</f>
        <v>Всего</v>
      </c>
      <c r="T61" s="187">
        <f>E61</f>
        <v>2</v>
      </c>
      <c r="U61" s="187">
        <f t="shared" ref="U61:V61" si="23">F61</f>
        <v>2</v>
      </c>
      <c r="V61" s="187">
        <f t="shared" si="23"/>
        <v>1.67</v>
      </c>
      <c r="W61" s="187">
        <f>F61/E61%</f>
        <v>100</v>
      </c>
      <c r="X61" s="188">
        <f>G61/F61%</f>
        <v>83.5</v>
      </c>
      <c r="Y61" s="167"/>
      <c r="Z61" s="167"/>
      <c r="AH61" s="167"/>
      <c r="AI61" s="167"/>
      <c r="AJ61" s="167"/>
      <c r="AK61" s="167"/>
      <c r="AL61" s="167"/>
      <c r="AM61" s="167"/>
      <c r="AN61" s="167"/>
      <c r="AO61" s="167"/>
      <c r="AP61" s="167"/>
      <c r="AQ61" s="167"/>
      <c r="AR61" s="166"/>
      <c r="AS61" s="166"/>
      <c r="AT61" s="166"/>
      <c r="AU61" s="166"/>
      <c r="AV61" s="166"/>
      <c r="AW61" s="166"/>
      <c r="AX61" s="166"/>
      <c r="AY61" s="166"/>
      <c r="AZ61" s="166"/>
    </row>
    <row r="62" spans="1:52" s="38" customFormat="1" ht="23.25" customHeight="1" x14ac:dyDescent="0.25">
      <c r="A62" s="486"/>
      <c r="B62" s="493" t="str">
        <f>F60</f>
        <v>ОБРАЗОВАНИЕ</v>
      </c>
      <c r="C62" s="488"/>
      <c r="D62" s="56" t="s">
        <v>18</v>
      </c>
      <c r="E62" s="107">
        <f>'Приложение 1 (ОТЧЕТНЫЙ ПЕРИОД)'!E411</f>
        <v>0</v>
      </c>
      <c r="F62" s="107">
        <f>'Приложение 1 (ОТЧЕТНЫЙ ПЕРИОД)'!F411</f>
        <v>0</v>
      </c>
      <c r="G62" s="107">
        <f>'Приложение 1 (ОТЧЕТНЫЙ ПЕРИОД)'!G411</f>
        <v>0</v>
      </c>
      <c r="H62" s="107">
        <f>'Приложение 1 (ОТЧЕТНЫЙ ПЕРИОД)'!H411</f>
        <v>0</v>
      </c>
      <c r="I62" s="107">
        <f>'Приложение 1 (ОТЧЕТНЫЙ ПЕРИОД)'!I411</f>
        <v>0</v>
      </c>
      <c r="J62" s="591"/>
      <c r="K62" s="107">
        <f>'Приложение 1 (ОТЧЕТНЫЙ ПЕРИОД)'!K411</f>
        <v>0</v>
      </c>
      <c r="L62" s="107">
        <f>'Приложение 1 (ОТЧЕТНЫЙ ПЕРИОД)'!L411</f>
        <v>0</v>
      </c>
      <c r="M62" s="107">
        <f>'Приложение 1 (ОТЧЕТНЫЙ ПЕРИОД)'!M411</f>
        <v>0</v>
      </c>
      <c r="N62" s="112">
        <f>'Приложение 1 (ОТЧЕТНЫЙ ПЕРИОД)'!N411</f>
        <v>0</v>
      </c>
      <c r="O62" s="166"/>
      <c r="P62" s="266"/>
      <c r="Q62" s="167"/>
      <c r="R62" s="585"/>
      <c r="S62" s="185"/>
      <c r="T62" s="185"/>
      <c r="U62" s="185"/>
      <c r="V62" s="185"/>
      <c r="W62" s="181"/>
      <c r="X62" s="182"/>
      <c r="Y62" s="167"/>
      <c r="Z62" s="167"/>
      <c r="AH62" s="167"/>
      <c r="AI62" s="167"/>
      <c r="AJ62" s="167"/>
      <c r="AK62" s="167"/>
      <c r="AL62" s="167"/>
      <c r="AM62" s="167"/>
      <c r="AN62" s="167"/>
      <c r="AO62" s="167"/>
      <c r="AP62" s="167"/>
      <c r="AQ62" s="167"/>
      <c r="AR62" s="166"/>
      <c r="AS62" s="166"/>
      <c r="AT62" s="166"/>
      <c r="AU62" s="166"/>
      <c r="AV62" s="166"/>
      <c r="AW62" s="166"/>
      <c r="AX62" s="166"/>
      <c r="AY62" s="166"/>
      <c r="AZ62" s="166"/>
    </row>
    <row r="63" spans="1:52" s="38" customFormat="1" ht="23.25" customHeight="1" x14ac:dyDescent="0.25">
      <c r="A63" s="486"/>
      <c r="B63" s="494"/>
      <c r="C63" s="488"/>
      <c r="D63" s="56" t="s">
        <v>10</v>
      </c>
      <c r="E63" s="107">
        <f>'Приложение 1 (ОТЧЕТНЫЙ ПЕРИОД)'!E412</f>
        <v>0</v>
      </c>
      <c r="F63" s="107">
        <f>'Приложение 1 (ОТЧЕТНЫЙ ПЕРИОД)'!F412</f>
        <v>0</v>
      </c>
      <c r="G63" s="107">
        <f>'Приложение 1 (ОТЧЕТНЫЙ ПЕРИОД)'!G412</f>
        <v>0</v>
      </c>
      <c r="H63" s="107">
        <f>'Приложение 1 (ОТЧЕТНЫЙ ПЕРИОД)'!H412</f>
        <v>26.380000000000003</v>
      </c>
      <c r="I63" s="107">
        <f>'Приложение 1 (ОТЧЕТНЫЙ ПЕРИОД)'!I412</f>
        <v>615.54</v>
      </c>
      <c r="J63" s="591"/>
      <c r="K63" s="107">
        <f>'Приложение 1 (ОТЧЕТНЫЙ ПЕРИОД)'!K412</f>
        <v>618.91999999999996</v>
      </c>
      <c r="L63" s="107">
        <f>'Приложение 1 (ОТЧЕТНЫЙ ПЕРИОД)'!L412</f>
        <v>695.84</v>
      </c>
      <c r="M63" s="107">
        <f>'Приложение 1 (ОТЧЕТНЫЙ ПЕРИОД)'!M412</f>
        <v>615.34</v>
      </c>
      <c r="N63" s="112">
        <f>'Приложение 1 (ОТЧЕТНЫЙ ПЕРИОД)'!N412</f>
        <v>2572.02</v>
      </c>
      <c r="O63" s="166"/>
      <c r="P63" s="266"/>
      <c r="Q63" s="167"/>
      <c r="R63" s="585"/>
      <c r="S63" s="185"/>
      <c r="T63" s="185"/>
      <c r="U63" s="185"/>
      <c r="V63" s="185"/>
      <c r="W63" s="181"/>
      <c r="X63" s="182"/>
      <c r="Y63" s="167"/>
      <c r="Z63" s="167"/>
      <c r="AH63" s="167"/>
      <c r="AI63" s="167"/>
      <c r="AJ63" s="167"/>
      <c r="AK63" s="167"/>
      <c r="AL63" s="167"/>
      <c r="AM63" s="167"/>
      <c r="AN63" s="167"/>
      <c r="AO63" s="167"/>
      <c r="AP63" s="167"/>
      <c r="AQ63" s="167"/>
      <c r="AR63" s="166"/>
      <c r="AS63" s="166"/>
      <c r="AT63" s="166"/>
      <c r="AU63" s="166"/>
      <c r="AV63" s="166"/>
      <c r="AW63" s="166"/>
      <c r="AX63" s="166"/>
      <c r="AY63" s="166"/>
      <c r="AZ63" s="166"/>
    </row>
    <row r="64" spans="1:52" s="38" customFormat="1" ht="23.25" customHeight="1" thickBot="1" x14ac:dyDescent="0.3">
      <c r="A64" s="487"/>
      <c r="B64" s="495"/>
      <c r="C64" s="489"/>
      <c r="D64" s="98" t="s">
        <v>11</v>
      </c>
      <c r="E64" s="113">
        <f>'Приложение 1 (ОТЧЕТНЫЙ ПЕРИОД)'!E413</f>
        <v>2</v>
      </c>
      <c r="F64" s="113">
        <f>'Приложение 1 (ОТЧЕТНЫЙ ПЕРИОД)'!F413</f>
        <v>2</v>
      </c>
      <c r="G64" s="113">
        <f>'Приложение 1 (ОТЧЕТНЫЙ ПЕРИОД)'!G413</f>
        <v>1.67</v>
      </c>
      <c r="H64" s="113">
        <f>'Приложение 1 (ОТЧЕТНЫЙ ПЕРИОД)'!H413</f>
        <v>2.1</v>
      </c>
      <c r="I64" s="113">
        <f>'Приложение 1 (ОТЧЕТНЫЙ ПЕРИОД)'!I413</f>
        <v>8</v>
      </c>
      <c r="J64" s="592"/>
      <c r="K64" s="113">
        <f>'Приложение 1 (ОТЧЕТНЫЙ ПЕРИОД)'!K413</f>
        <v>12.3</v>
      </c>
      <c r="L64" s="113">
        <f>'Приложение 1 (ОТЧЕТНЫЙ ПЕРИОД)'!L413</f>
        <v>8</v>
      </c>
      <c r="M64" s="113">
        <f>'Приложение 1 (ОТЧЕТНЫЙ ПЕРИОД)'!M413</f>
        <v>10</v>
      </c>
      <c r="N64" s="114">
        <f>'Приложение 1 (ОТЧЕТНЫЙ ПЕРИОД)'!N413</f>
        <v>42.4</v>
      </c>
      <c r="O64" s="166"/>
      <c r="P64" s="266"/>
      <c r="Q64" s="167"/>
      <c r="R64" s="586"/>
      <c r="S64" s="186"/>
      <c r="T64" s="186"/>
      <c r="U64" s="186"/>
      <c r="V64" s="186"/>
      <c r="W64" s="183"/>
      <c r="X64" s="184"/>
      <c r="Y64" s="167"/>
      <c r="Z64" s="167"/>
      <c r="AH64" s="167"/>
      <c r="AI64" s="167"/>
      <c r="AJ64" s="167"/>
      <c r="AK64" s="167"/>
      <c r="AL64" s="167"/>
      <c r="AM64" s="167"/>
      <c r="AN64" s="167"/>
      <c r="AO64" s="167"/>
      <c r="AP64" s="167"/>
      <c r="AQ64" s="167"/>
      <c r="AR64" s="166"/>
      <c r="AS64" s="166"/>
      <c r="AT64" s="166"/>
      <c r="AU64" s="166"/>
      <c r="AV64" s="166"/>
      <c r="AW64" s="166"/>
      <c r="AX64" s="166"/>
      <c r="AY64" s="166"/>
      <c r="AZ64" s="166"/>
    </row>
    <row r="65" spans="1:52" s="38" customFormat="1" ht="23.25" x14ac:dyDescent="0.35">
      <c r="A65"/>
      <c r="B65"/>
      <c r="C65" s="119"/>
      <c r="D65" s="120" t="s">
        <v>66</v>
      </c>
      <c r="E65" s="121">
        <f>E62+E63+E64</f>
        <v>2</v>
      </c>
      <c r="F65" s="121">
        <f>F62+F63+F64</f>
        <v>2</v>
      </c>
      <c r="G65" s="121">
        <f>G62+G63+G64</f>
        <v>1.67</v>
      </c>
      <c r="H65" s="121">
        <f>H62+H63+H64</f>
        <v>28.480000000000004</v>
      </c>
      <c r="I65" s="121">
        <f>I62+I63+I64</f>
        <v>623.54</v>
      </c>
      <c r="J65" s="121"/>
      <c r="K65" s="121">
        <f>K62+K63+K64</f>
        <v>631.21999999999991</v>
      </c>
      <c r="L65" s="121">
        <f>L62+L63+L64</f>
        <v>703.84</v>
      </c>
      <c r="M65" s="121">
        <f>M62+M63+M64</f>
        <v>625.34</v>
      </c>
      <c r="N65" s="121">
        <f>N62+N63+N64</f>
        <v>2614.42</v>
      </c>
      <c r="O65" s="171"/>
      <c r="P65" s="270">
        <f>SUM(E65:O65)</f>
        <v>5232.51</v>
      </c>
      <c r="Q65" s="167"/>
      <c r="R65" s="167"/>
      <c r="S65" s="159"/>
      <c r="T65" s="159"/>
      <c r="U65" s="159"/>
      <c r="V65" s="159"/>
      <c r="W65" s="167"/>
      <c r="X65" s="167"/>
      <c r="Y65" s="167"/>
      <c r="Z65" s="167"/>
      <c r="AA65" s="167"/>
      <c r="AB65" s="159"/>
      <c r="AC65" s="159"/>
      <c r="AD65" s="159"/>
      <c r="AE65" s="159"/>
      <c r="AF65" s="167"/>
      <c r="AG65" s="167"/>
      <c r="AH65" s="167"/>
      <c r="AI65" s="167"/>
      <c r="AJ65" s="167"/>
      <c r="AK65" s="167"/>
      <c r="AL65" s="167"/>
      <c r="AM65" s="167"/>
      <c r="AN65" s="167"/>
      <c r="AO65" s="167"/>
      <c r="AP65" s="167"/>
      <c r="AQ65" s="167"/>
      <c r="AR65" s="166"/>
      <c r="AS65" s="166"/>
      <c r="AT65" s="166"/>
      <c r="AU65" s="166"/>
      <c r="AV65" s="166"/>
      <c r="AW65" s="166"/>
      <c r="AX65" s="166"/>
      <c r="AY65" s="166"/>
      <c r="AZ65" s="166"/>
    </row>
    <row r="66" spans="1:52" s="38" customFormat="1" ht="24" thickBot="1" x14ac:dyDescent="0.4">
      <c r="A66"/>
      <c r="B66"/>
      <c r="C66"/>
      <c r="D66" s="118" t="s">
        <v>66</v>
      </c>
      <c r="E66" s="117">
        <f>E65-E61</f>
        <v>0</v>
      </c>
      <c r="F66" s="117">
        <f>F65-F61</f>
        <v>0</v>
      </c>
      <c r="G66" s="117">
        <f>G65-G61</f>
        <v>0</v>
      </c>
      <c r="H66" s="117">
        <f>H65-H61</f>
        <v>0</v>
      </c>
      <c r="I66" s="117">
        <f>I65-I61</f>
        <v>0</v>
      </c>
      <c r="J66" s="117"/>
      <c r="K66" s="117">
        <f>K65-K61</f>
        <v>0</v>
      </c>
      <c r="L66" s="117">
        <f>L65-L61</f>
        <v>0</v>
      </c>
      <c r="M66" s="117">
        <f>M65-M61</f>
        <v>0</v>
      </c>
      <c r="N66" s="117">
        <f>N65-N61</f>
        <v>0</v>
      </c>
      <c r="O66" s="163"/>
      <c r="P66" s="269">
        <f>SUM(E66:O66)</f>
        <v>0</v>
      </c>
      <c r="Q66" s="167"/>
      <c r="R66" s="167"/>
      <c r="S66" s="159"/>
      <c r="T66" s="159"/>
      <c r="U66" s="159"/>
      <c r="V66" s="159"/>
      <c r="W66" s="167"/>
      <c r="X66" s="167"/>
      <c r="Y66" s="167"/>
      <c r="Z66" s="167"/>
      <c r="AA66" s="167"/>
      <c r="AB66" s="159"/>
      <c r="AC66" s="159"/>
      <c r="AD66" s="159"/>
      <c r="AE66" s="159"/>
      <c r="AF66" s="167"/>
      <c r="AG66" s="167"/>
      <c r="AH66" s="167"/>
      <c r="AI66" s="167"/>
      <c r="AJ66" s="167"/>
      <c r="AK66" s="167"/>
      <c r="AL66" s="167"/>
      <c r="AM66" s="167"/>
      <c r="AN66" s="167"/>
      <c r="AO66" s="167"/>
      <c r="AP66" s="167"/>
      <c r="AQ66" s="167"/>
      <c r="AR66" s="166"/>
      <c r="AS66" s="166"/>
      <c r="AT66" s="166"/>
      <c r="AU66" s="166"/>
      <c r="AV66" s="166"/>
      <c r="AW66" s="166"/>
      <c r="AX66" s="166"/>
      <c r="AY66" s="166"/>
      <c r="AZ66" s="166"/>
    </row>
    <row r="67" spans="1:52" s="38" customFormat="1" ht="57.75" customHeight="1" thickBot="1" x14ac:dyDescent="0.3">
      <c r="A67" s="73"/>
      <c r="B67" s="74"/>
      <c r="C67" s="74"/>
      <c r="D67" s="74"/>
      <c r="E67" s="104" t="s">
        <v>86</v>
      </c>
      <c r="F67" s="103" t="s">
        <v>56</v>
      </c>
      <c r="G67" s="105"/>
      <c r="H67" s="74"/>
      <c r="I67" s="74"/>
      <c r="J67" s="74"/>
      <c r="K67" s="74"/>
      <c r="L67" s="74"/>
      <c r="M67" s="74"/>
      <c r="N67" s="75"/>
      <c r="O67" s="166"/>
      <c r="P67" s="266"/>
      <c r="Q67" s="167"/>
      <c r="R67" s="167"/>
      <c r="S67" s="159"/>
      <c r="T67" s="159"/>
      <c r="U67" s="159"/>
      <c r="V67" s="159"/>
      <c r="W67" s="167"/>
      <c r="X67" s="167"/>
      <c r="Y67" s="167"/>
      <c r="Z67" s="167"/>
      <c r="AA67" s="167"/>
      <c r="AB67" s="159"/>
      <c r="AC67" s="159"/>
      <c r="AD67" s="159"/>
      <c r="AE67" s="159"/>
      <c r="AF67" s="167"/>
      <c r="AG67" s="167"/>
      <c r="AH67" s="167"/>
      <c r="AI67" s="167"/>
      <c r="AJ67" s="167"/>
      <c r="AK67" s="167"/>
      <c r="AL67" s="167"/>
      <c r="AM67" s="167"/>
      <c r="AN67" s="167"/>
      <c r="AO67" s="167"/>
      <c r="AP67" s="167"/>
      <c r="AQ67" s="167"/>
      <c r="AR67" s="166"/>
      <c r="AS67" s="166"/>
      <c r="AT67" s="166"/>
      <c r="AU67" s="166"/>
      <c r="AV67" s="166"/>
      <c r="AW67" s="166"/>
      <c r="AX67" s="166"/>
      <c r="AY67" s="166"/>
      <c r="AZ67" s="166"/>
    </row>
    <row r="68" spans="1:52" s="38" customFormat="1" ht="40.5" x14ac:dyDescent="0.25">
      <c r="A68" s="535" t="str">
        <f>E67</f>
        <v>IV.</v>
      </c>
      <c r="B68" s="77" t="s">
        <v>52</v>
      </c>
      <c r="C68" s="538"/>
      <c r="D68" s="55" t="s">
        <v>9</v>
      </c>
      <c r="E68" s="110">
        <f>'Приложение 1 (ОТЧЕТНЫЙ ПЕРИОД)'!E468</f>
        <v>89.16</v>
      </c>
      <c r="F68" s="110">
        <f>'Приложение 1 (ОТЧЕТНЫЙ ПЕРИОД)'!F468</f>
        <v>65.02</v>
      </c>
      <c r="G68" s="110">
        <f>'Приложение 1 (ОТЧЕТНЫЙ ПЕРИОД)'!G468</f>
        <v>49.67</v>
      </c>
      <c r="H68" s="110">
        <f>'Приложение 1 (ОТЧЕТНЫЙ ПЕРИОД)'!H468</f>
        <v>157.56</v>
      </c>
      <c r="I68" s="110">
        <f>'Приложение 1 (ОТЧЕТНЫЙ ПЕРИОД)'!I468</f>
        <v>54.19</v>
      </c>
      <c r="J68" s="590"/>
      <c r="K68" s="110">
        <f>'Приложение 1 (ОТЧЕТНЫЙ ПЕРИОД)'!K468</f>
        <v>44.95</v>
      </c>
      <c r="L68" s="110">
        <f>'Приложение 1 (ОТЧЕТНЫЙ ПЕРИОД)'!L468</f>
        <v>44.03</v>
      </c>
      <c r="M68" s="110">
        <f>'Приложение 1 (ОТЧЕТНЫЙ ПЕРИОД)'!M468</f>
        <v>42.99</v>
      </c>
      <c r="N68" s="111">
        <f>'Приложение 1 (ОТЧЕТНЫЙ ПЕРИОД)'!N468</f>
        <v>432.88000000000005</v>
      </c>
      <c r="O68" s="166"/>
      <c r="P68" s="266"/>
      <c r="Q68" s="167"/>
      <c r="R68" s="584" t="str">
        <f>B69</f>
        <v>ЖИЛЬЕ И ГОРОДСКАЯ СРЕДА</v>
      </c>
      <c r="S68" s="187" t="str">
        <f>D68</f>
        <v>Всего</v>
      </c>
      <c r="T68" s="187">
        <f>E68</f>
        <v>89.16</v>
      </c>
      <c r="U68" s="187">
        <f t="shared" ref="U68:V68" si="24">F68</f>
        <v>65.02</v>
      </c>
      <c r="V68" s="187">
        <f t="shared" si="24"/>
        <v>49.67</v>
      </c>
      <c r="W68" s="187">
        <f>F68/E68%</f>
        <v>72.925078510542846</v>
      </c>
      <c r="X68" s="188">
        <f>G68/F68%</f>
        <v>76.391879421716396</v>
      </c>
      <c r="Y68" s="167"/>
      <c r="Z68" s="167"/>
      <c r="AH68" s="167"/>
      <c r="AI68" s="167"/>
      <c r="AJ68" s="167"/>
      <c r="AK68" s="167"/>
      <c r="AL68" s="167"/>
      <c r="AM68" s="167"/>
      <c r="AN68" s="167"/>
      <c r="AO68" s="167"/>
      <c r="AP68" s="167"/>
      <c r="AQ68" s="167"/>
      <c r="AR68" s="166"/>
      <c r="AS68" s="166"/>
      <c r="AT68" s="166"/>
      <c r="AU68" s="166"/>
      <c r="AV68" s="166"/>
      <c r="AW68" s="166"/>
      <c r="AX68" s="166"/>
      <c r="AY68" s="166"/>
      <c r="AZ68" s="166"/>
    </row>
    <row r="69" spans="1:52" s="38" customFormat="1" ht="20.25" customHeight="1" x14ac:dyDescent="0.25">
      <c r="A69" s="536"/>
      <c r="B69" s="493" t="str">
        <f>F67</f>
        <v>ЖИЛЬЕ И ГОРОДСКАЯ СРЕДА</v>
      </c>
      <c r="C69" s="539"/>
      <c r="D69" s="56" t="s">
        <v>18</v>
      </c>
      <c r="E69" s="107">
        <f>'Приложение 1 (ОТЧЕТНЫЙ ПЕРИОД)'!E469</f>
        <v>82.61</v>
      </c>
      <c r="F69" s="107">
        <f>'Приложение 1 (ОТЧЕТНЫЙ ПЕРИОД)'!F469</f>
        <v>63.4</v>
      </c>
      <c r="G69" s="107">
        <f>'Приложение 1 (ОТЧЕТНЫЙ ПЕРИОД)'!G469</f>
        <v>45.47</v>
      </c>
      <c r="H69" s="107">
        <f>'Приложение 1 (ОТЧЕТНЫЙ ПЕРИОД)'!H469</f>
        <v>98.56</v>
      </c>
      <c r="I69" s="107">
        <f>'Приложение 1 (ОТЧЕТНЫЙ ПЕРИОД)'!I469</f>
        <v>19.690000000000001</v>
      </c>
      <c r="J69" s="591"/>
      <c r="K69" s="107">
        <f>'Приложение 1 (ОТЧЕТНЫЙ ПЕРИОД)'!K469</f>
        <v>0</v>
      </c>
      <c r="L69" s="107">
        <f>'Приложение 1 (ОТЧЕТНЫЙ ПЕРИОД)'!L469</f>
        <v>0</v>
      </c>
      <c r="M69" s="107">
        <f>'Приложение 1 (ОТЧЕТНЫЙ ПЕРИОД)'!M469</f>
        <v>0</v>
      </c>
      <c r="N69" s="112">
        <f>'Приложение 1 (ОТЧЕТНЫЙ ПЕРИОД)'!N469</f>
        <v>200.86</v>
      </c>
      <c r="O69" s="166"/>
      <c r="P69" s="266"/>
      <c r="Q69" s="167"/>
      <c r="R69" s="585"/>
      <c r="S69" s="185"/>
      <c r="T69" s="185"/>
      <c r="U69" s="185"/>
      <c r="V69" s="185"/>
      <c r="W69" s="181"/>
      <c r="X69" s="182"/>
      <c r="Y69" s="167"/>
      <c r="Z69" s="167"/>
      <c r="AH69" s="167"/>
      <c r="AI69" s="167"/>
      <c r="AJ69" s="167"/>
      <c r="AK69" s="167"/>
      <c r="AL69" s="167"/>
      <c r="AM69" s="167"/>
      <c r="AN69" s="167"/>
      <c r="AO69" s="167"/>
      <c r="AP69" s="167"/>
      <c r="AQ69" s="167"/>
      <c r="AR69" s="166"/>
      <c r="AS69" s="166"/>
      <c r="AT69" s="166"/>
      <c r="AU69" s="166"/>
      <c r="AV69" s="166"/>
      <c r="AW69" s="166"/>
      <c r="AX69" s="166"/>
      <c r="AY69" s="166"/>
      <c r="AZ69" s="166"/>
    </row>
    <row r="70" spans="1:52" s="38" customFormat="1" ht="20.25" customHeight="1" x14ac:dyDescent="0.25">
      <c r="A70" s="536"/>
      <c r="B70" s="493"/>
      <c r="C70" s="539"/>
      <c r="D70" s="56" t="s">
        <v>10</v>
      </c>
      <c r="E70" s="107">
        <f>'Приложение 1 (ОТЧЕТНЫЙ ПЕРИОД)'!E470</f>
        <v>6.2</v>
      </c>
      <c r="F70" s="107">
        <f>'Приложение 1 (ОТЧЕТНЫЙ ПЕРИОД)'!F470</f>
        <v>1.29</v>
      </c>
      <c r="G70" s="107">
        <f>'Приложение 1 (ОТЧЕТНЫЙ ПЕРИОД)'!G470</f>
        <v>3.17</v>
      </c>
      <c r="H70" s="107">
        <f>'Приложение 1 (ОТЧЕТНЫЙ ПЕРИОД)'!H470</f>
        <v>15.899999999999999</v>
      </c>
      <c r="I70" s="107">
        <f>'Приложение 1 (ОТЧЕТНЫЙ ПЕРИОД)'!I470</f>
        <v>5.27</v>
      </c>
      <c r="J70" s="591"/>
      <c r="K70" s="107">
        <f>'Приложение 1 (ОТЧЕТНЫЙ ПЕРИОД)'!K470</f>
        <v>0</v>
      </c>
      <c r="L70" s="107">
        <f>'Приложение 1 (ОТЧЕТНЫЙ ПЕРИОД)'!L470</f>
        <v>0</v>
      </c>
      <c r="M70" s="107">
        <f>'Приложение 1 (ОТЧЕТНЫЙ ПЕРИОД)'!M470</f>
        <v>0</v>
      </c>
      <c r="N70" s="112">
        <f>'Приложение 1 (ОТЧЕТНЫЙ ПЕРИОД)'!N470</f>
        <v>27.369999999999997</v>
      </c>
      <c r="O70" s="166"/>
      <c r="P70" s="266"/>
      <c r="Q70" s="167"/>
      <c r="R70" s="585"/>
      <c r="S70" s="185"/>
      <c r="T70" s="185"/>
      <c r="U70" s="185"/>
      <c r="V70" s="185"/>
      <c r="W70" s="181"/>
      <c r="X70" s="182"/>
      <c r="Y70" s="167"/>
      <c r="Z70" s="167"/>
      <c r="AH70" s="167"/>
      <c r="AI70" s="167"/>
      <c r="AJ70" s="167"/>
      <c r="AK70" s="167"/>
      <c r="AL70" s="167"/>
      <c r="AM70" s="167"/>
      <c r="AN70" s="167"/>
      <c r="AO70" s="167"/>
      <c r="AP70" s="167"/>
      <c r="AQ70" s="167"/>
      <c r="AR70" s="166"/>
      <c r="AS70" s="166"/>
      <c r="AT70" s="166"/>
      <c r="AU70" s="166"/>
      <c r="AV70" s="166"/>
      <c r="AW70" s="166"/>
      <c r="AX70" s="166"/>
      <c r="AY70" s="166"/>
      <c r="AZ70" s="166"/>
    </row>
    <row r="71" spans="1:52" s="38" customFormat="1" ht="21" customHeight="1" thickBot="1" x14ac:dyDescent="0.3">
      <c r="A71" s="537"/>
      <c r="B71" s="521"/>
      <c r="C71" s="540"/>
      <c r="D71" s="98" t="s">
        <v>11</v>
      </c>
      <c r="E71" s="113">
        <f>'Приложение 1 (ОТЧЕТНЫЙ ПЕРИОД)'!E471</f>
        <v>0.35000000000000003</v>
      </c>
      <c r="F71" s="113">
        <f>'Приложение 1 (ОТЧЕТНЫЙ ПЕРИОД)'!F471</f>
        <v>0.33</v>
      </c>
      <c r="G71" s="113">
        <f>'Приложение 1 (ОТЧЕТНЫЙ ПЕРИОД)'!G471</f>
        <v>1.03</v>
      </c>
      <c r="H71" s="113">
        <f>'Приложение 1 (ОТЧЕТНЫЙ ПЕРИОД)'!H471</f>
        <v>43.1</v>
      </c>
      <c r="I71" s="113">
        <f>'Приложение 1 (ОТЧЕТНЫЙ ПЕРИОД)'!I471</f>
        <v>29.23</v>
      </c>
      <c r="J71" s="592"/>
      <c r="K71" s="113">
        <f>'Приложение 1 (ОТЧЕТНЫЙ ПЕРИОД)'!K471</f>
        <v>44.95</v>
      </c>
      <c r="L71" s="113">
        <f>'Приложение 1 (ОТЧЕТНЫЙ ПЕРИОД)'!L471</f>
        <v>44.03</v>
      </c>
      <c r="M71" s="113">
        <f>'Приложение 1 (ОТЧЕТНЫЙ ПЕРИОД)'!M471</f>
        <v>42.99</v>
      </c>
      <c r="N71" s="114">
        <f>'Приложение 1 (ОТЧЕТНЫЙ ПЕРИОД)'!N471</f>
        <v>204.65000000000003</v>
      </c>
      <c r="O71" s="166"/>
      <c r="P71" s="266"/>
      <c r="Q71" s="167"/>
      <c r="R71" s="586"/>
      <c r="S71" s="186"/>
      <c r="T71" s="186"/>
      <c r="U71" s="186"/>
      <c r="V71" s="186"/>
      <c r="W71" s="183"/>
      <c r="X71" s="184"/>
      <c r="Y71" s="167"/>
      <c r="Z71" s="167"/>
      <c r="AH71" s="167"/>
      <c r="AI71" s="167"/>
      <c r="AJ71" s="167"/>
      <c r="AK71" s="167"/>
      <c r="AL71" s="167"/>
      <c r="AM71" s="167"/>
      <c r="AN71" s="167"/>
      <c r="AO71" s="167"/>
      <c r="AP71" s="167"/>
      <c r="AQ71" s="167"/>
      <c r="AR71" s="166"/>
      <c r="AS71" s="166"/>
      <c r="AT71" s="166"/>
      <c r="AU71" s="166"/>
      <c r="AV71" s="166"/>
      <c r="AW71" s="166"/>
      <c r="AX71" s="166"/>
      <c r="AY71" s="166"/>
      <c r="AZ71" s="166"/>
    </row>
    <row r="72" spans="1:52" s="38" customFormat="1" ht="23.25" x14ac:dyDescent="0.35">
      <c r="A72"/>
      <c r="B72"/>
      <c r="C72" s="119"/>
      <c r="D72" s="120" t="s">
        <v>66</v>
      </c>
      <c r="E72" s="121">
        <f>E69+E70+E71</f>
        <v>89.16</v>
      </c>
      <c r="F72" s="121">
        <f>F69+F70+F71</f>
        <v>65.02</v>
      </c>
      <c r="G72" s="121">
        <f>G69+G70+G71</f>
        <v>49.67</v>
      </c>
      <c r="H72" s="121">
        <f>H69+H70+H71</f>
        <v>157.56</v>
      </c>
      <c r="I72" s="121">
        <f>I69+I70+I71</f>
        <v>54.19</v>
      </c>
      <c r="J72" s="121"/>
      <c r="K72" s="121">
        <f>K69+K70+K71</f>
        <v>44.95</v>
      </c>
      <c r="L72" s="121">
        <f>L69+L70+L71</f>
        <v>44.03</v>
      </c>
      <c r="M72" s="121">
        <f>M69+M70+M71</f>
        <v>42.99</v>
      </c>
      <c r="N72" s="121">
        <f>N69+N70+N71</f>
        <v>432.88000000000005</v>
      </c>
      <c r="O72" s="171"/>
      <c r="P72" s="270">
        <f>SUM(E72:O72)</f>
        <v>980.45</v>
      </c>
      <c r="Q72" s="167"/>
      <c r="R72" s="167"/>
      <c r="S72" s="159"/>
      <c r="T72" s="159"/>
      <c r="U72" s="159"/>
      <c r="V72" s="159"/>
      <c r="W72" s="167"/>
      <c r="X72" s="167"/>
      <c r="Y72" s="167"/>
      <c r="Z72" s="167"/>
      <c r="AA72" s="167"/>
      <c r="AB72" s="159"/>
      <c r="AC72" s="159"/>
      <c r="AD72" s="159"/>
      <c r="AE72" s="159"/>
      <c r="AF72" s="167"/>
      <c r="AG72" s="167"/>
      <c r="AH72" s="167"/>
      <c r="AI72" s="167"/>
      <c r="AJ72" s="167"/>
      <c r="AK72" s="167"/>
      <c r="AL72" s="167"/>
      <c r="AM72" s="167"/>
      <c r="AN72" s="167"/>
      <c r="AO72" s="167"/>
      <c r="AP72" s="167"/>
      <c r="AQ72" s="167"/>
      <c r="AR72" s="166"/>
      <c r="AS72" s="166"/>
      <c r="AT72" s="166"/>
      <c r="AU72" s="166"/>
      <c r="AV72" s="166"/>
      <c r="AW72" s="166"/>
      <c r="AX72" s="166"/>
      <c r="AY72" s="166"/>
      <c r="AZ72" s="166"/>
    </row>
    <row r="73" spans="1:52" s="38" customFormat="1" ht="24" thickBot="1" x14ac:dyDescent="0.4">
      <c r="A73"/>
      <c r="B73"/>
      <c r="C73"/>
      <c r="D73" s="118" t="s">
        <v>66</v>
      </c>
      <c r="E73" s="117">
        <f>E72-E68</f>
        <v>0</v>
      </c>
      <c r="F73" s="117">
        <f>F72-F68</f>
        <v>0</v>
      </c>
      <c r="G73" s="117">
        <f>G72-G68</f>
        <v>0</v>
      </c>
      <c r="H73" s="117">
        <f>H72-H68</f>
        <v>0</v>
      </c>
      <c r="I73" s="117">
        <f>I72-I68</f>
        <v>0</v>
      </c>
      <c r="J73" s="117"/>
      <c r="K73" s="117">
        <f>K72-K68</f>
        <v>0</v>
      </c>
      <c r="L73" s="117">
        <f>L72-L68</f>
        <v>0</v>
      </c>
      <c r="M73" s="117">
        <f>M72-M68</f>
        <v>0</v>
      </c>
      <c r="N73" s="117">
        <f>N72-N68</f>
        <v>0</v>
      </c>
      <c r="O73" s="163"/>
      <c r="P73" s="269">
        <f>SUM(E73:O73)</f>
        <v>0</v>
      </c>
      <c r="Q73" s="167"/>
      <c r="R73" s="167"/>
      <c r="S73" s="159"/>
      <c r="T73" s="159"/>
      <c r="U73" s="159"/>
      <c r="V73" s="159"/>
      <c r="W73" s="167"/>
      <c r="X73" s="167"/>
      <c r="Y73" s="167"/>
      <c r="Z73" s="167"/>
      <c r="AA73" s="167"/>
      <c r="AB73" s="159"/>
      <c r="AC73" s="159"/>
      <c r="AD73" s="159"/>
      <c r="AE73" s="159"/>
      <c r="AF73" s="167"/>
      <c r="AG73" s="167"/>
      <c r="AH73" s="167"/>
      <c r="AI73" s="167"/>
      <c r="AJ73" s="167"/>
      <c r="AK73" s="167"/>
      <c r="AL73" s="167"/>
      <c r="AM73" s="167"/>
      <c r="AN73" s="167"/>
      <c r="AO73" s="167"/>
      <c r="AP73" s="167"/>
      <c r="AQ73" s="167"/>
      <c r="AR73" s="166"/>
      <c r="AS73" s="166"/>
      <c r="AT73" s="166"/>
      <c r="AU73" s="166"/>
      <c r="AV73" s="166"/>
      <c r="AW73" s="166"/>
      <c r="AX73" s="166"/>
      <c r="AY73" s="166"/>
      <c r="AZ73" s="166"/>
    </row>
    <row r="74" spans="1:52" s="38" customFormat="1" ht="53.25" customHeight="1" thickBot="1" x14ac:dyDescent="0.3">
      <c r="A74" s="73"/>
      <c r="B74" s="74"/>
      <c r="C74" s="74"/>
      <c r="D74" s="74"/>
      <c r="E74" s="104" t="s">
        <v>87</v>
      </c>
      <c r="F74" s="103" t="s">
        <v>57</v>
      </c>
      <c r="G74" s="105"/>
      <c r="H74" s="74"/>
      <c r="I74" s="74"/>
      <c r="J74" s="74"/>
      <c r="K74" s="74"/>
      <c r="L74" s="74"/>
      <c r="M74" s="74"/>
      <c r="N74" s="75"/>
      <c r="O74" s="166"/>
      <c r="P74" s="266"/>
      <c r="Q74" s="167"/>
      <c r="R74" s="167"/>
      <c r="S74" s="159"/>
      <c r="T74" s="159"/>
      <c r="U74" s="159"/>
      <c r="V74" s="159"/>
      <c r="W74" s="167"/>
      <c r="X74" s="167"/>
      <c r="Y74" s="167"/>
      <c r="Z74" s="167"/>
      <c r="AA74" s="167"/>
      <c r="AB74" s="159"/>
      <c r="AC74" s="159"/>
      <c r="AD74" s="159"/>
      <c r="AE74" s="159"/>
      <c r="AF74" s="167"/>
      <c r="AG74" s="167"/>
      <c r="AH74" s="167"/>
      <c r="AI74" s="167"/>
      <c r="AJ74" s="167"/>
      <c r="AK74" s="167"/>
      <c r="AL74" s="167"/>
      <c r="AM74" s="167"/>
      <c r="AN74" s="167"/>
      <c r="AO74" s="167"/>
      <c r="AP74" s="167"/>
      <c r="AQ74" s="167"/>
      <c r="AR74" s="166"/>
      <c r="AS74" s="166"/>
      <c r="AT74" s="166"/>
      <c r="AU74" s="166"/>
      <c r="AV74" s="166"/>
      <c r="AW74" s="166"/>
      <c r="AX74" s="166"/>
      <c r="AY74" s="166"/>
      <c r="AZ74" s="166"/>
    </row>
    <row r="75" spans="1:52" s="38" customFormat="1" ht="40.5" x14ac:dyDescent="0.25">
      <c r="A75" s="486" t="str">
        <f>E74</f>
        <v>V.</v>
      </c>
      <c r="B75" s="77" t="s">
        <v>52</v>
      </c>
      <c r="C75" s="488"/>
      <c r="D75" s="55" t="s">
        <v>9</v>
      </c>
      <c r="E75" s="110">
        <f>'Приложение 1 (ОТЧЕТНЫЙ ПЕРИОД)'!E499</f>
        <v>0</v>
      </c>
      <c r="F75" s="110">
        <f>'Приложение 1 (ОТЧЕТНЫЙ ПЕРИОД)'!F499</f>
        <v>0</v>
      </c>
      <c r="G75" s="110">
        <f>'Приложение 1 (ОТЧЕТНЫЙ ПЕРИОД)'!G499</f>
        <v>0</v>
      </c>
      <c r="H75" s="110">
        <f>'Приложение 1 (ОТЧЕТНЫЙ ПЕРИОД)'!H499</f>
        <v>0</v>
      </c>
      <c r="I75" s="110">
        <f>'Приложение 1 (ОТЧЕТНЫЙ ПЕРИОД)'!I499</f>
        <v>0</v>
      </c>
      <c r="J75" s="590"/>
      <c r="K75" s="110">
        <f>'Приложение 1 (ОТЧЕТНЫЙ ПЕРИОД)'!K499</f>
        <v>0</v>
      </c>
      <c r="L75" s="110">
        <f>'Приложение 1 (ОТЧЕТНЫЙ ПЕРИОД)'!L499</f>
        <v>0</v>
      </c>
      <c r="M75" s="110">
        <f>'Приложение 1 (ОТЧЕТНЫЙ ПЕРИОД)'!M499</f>
        <v>0</v>
      </c>
      <c r="N75" s="111">
        <f>'Приложение 1 (ОТЧЕТНЫЙ ПЕРИОД)'!N499</f>
        <v>0</v>
      </c>
      <c r="O75" s="166"/>
      <c r="P75" s="266"/>
      <c r="Q75" s="167"/>
      <c r="R75" s="584" t="str">
        <f>B76</f>
        <v>ЭКОЛОГИЯ</v>
      </c>
      <c r="S75" s="187" t="str">
        <f>D75</f>
        <v>Всего</v>
      </c>
      <c r="T75" s="187">
        <f>E75</f>
        <v>0</v>
      </c>
      <c r="U75" s="187">
        <f t="shared" ref="U75:V75" si="25">F75</f>
        <v>0</v>
      </c>
      <c r="V75" s="187">
        <f t="shared" si="25"/>
        <v>0</v>
      </c>
      <c r="W75" s="187" t="e">
        <f>F75/E75%</f>
        <v>#DIV/0!</v>
      </c>
      <c r="X75" s="188" t="e">
        <f>G75/F75%</f>
        <v>#DIV/0!</v>
      </c>
      <c r="Y75" s="167"/>
      <c r="Z75" s="167"/>
      <c r="AH75" s="167"/>
      <c r="AI75" s="167"/>
      <c r="AJ75" s="167"/>
      <c r="AK75" s="167"/>
      <c r="AL75" s="167"/>
      <c r="AM75" s="167"/>
      <c r="AN75" s="167"/>
      <c r="AO75" s="167"/>
      <c r="AP75" s="167"/>
      <c r="AQ75" s="167"/>
      <c r="AR75" s="166"/>
      <c r="AS75" s="166"/>
      <c r="AT75" s="166"/>
      <c r="AU75" s="166"/>
      <c r="AV75" s="166"/>
      <c r="AW75" s="166"/>
      <c r="AX75" s="166"/>
      <c r="AY75" s="166"/>
      <c r="AZ75" s="166"/>
    </row>
    <row r="76" spans="1:52" s="38" customFormat="1" ht="23.25" customHeight="1" x14ac:dyDescent="0.25">
      <c r="A76" s="486"/>
      <c r="B76" s="493" t="str">
        <f>F74</f>
        <v>ЭКОЛОГИЯ</v>
      </c>
      <c r="C76" s="488"/>
      <c r="D76" s="56" t="s">
        <v>18</v>
      </c>
      <c r="E76" s="107">
        <f>'Приложение 1 (ОТЧЕТНЫЙ ПЕРИОД)'!E500</f>
        <v>0</v>
      </c>
      <c r="F76" s="107">
        <f>'Приложение 1 (ОТЧЕТНЫЙ ПЕРИОД)'!F500</f>
        <v>0</v>
      </c>
      <c r="G76" s="107">
        <f>'Приложение 1 (ОТЧЕТНЫЙ ПЕРИОД)'!G500</f>
        <v>0</v>
      </c>
      <c r="H76" s="107">
        <f>'Приложение 1 (ОТЧЕТНЫЙ ПЕРИОД)'!H500</f>
        <v>0</v>
      </c>
      <c r="I76" s="107">
        <f>'Приложение 1 (ОТЧЕТНЫЙ ПЕРИОД)'!I500</f>
        <v>0</v>
      </c>
      <c r="J76" s="591"/>
      <c r="K76" s="107">
        <f>'Приложение 1 (ОТЧЕТНЫЙ ПЕРИОД)'!K500</f>
        <v>0</v>
      </c>
      <c r="L76" s="107">
        <f>'Приложение 1 (ОТЧЕТНЫЙ ПЕРИОД)'!L500</f>
        <v>0</v>
      </c>
      <c r="M76" s="107">
        <f>'Приложение 1 (ОТЧЕТНЫЙ ПЕРИОД)'!M500</f>
        <v>0</v>
      </c>
      <c r="N76" s="112">
        <f>'Приложение 1 (ОТЧЕТНЫЙ ПЕРИОД)'!N500</f>
        <v>0</v>
      </c>
      <c r="O76" s="166"/>
      <c r="P76" s="266"/>
      <c r="Q76" s="167"/>
      <c r="R76" s="585"/>
      <c r="S76" s="185"/>
      <c r="T76" s="185"/>
      <c r="U76" s="185"/>
      <c r="V76" s="185"/>
      <c r="W76" s="181"/>
      <c r="X76" s="182"/>
      <c r="Y76" s="167"/>
      <c r="Z76" s="167"/>
      <c r="AH76" s="167"/>
      <c r="AI76" s="167"/>
      <c r="AJ76" s="167"/>
      <c r="AK76" s="167"/>
      <c r="AL76" s="167"/>
      <c r="AM76" s="167"/>
      <c r="AN76" s="167"/>
      <c r="AO76" s="167"/>
      <c r="AP76" s="167"/>
      <c r="AQ76" s="167"/>
      <c r="AR76" s="166"/>
      <c r="AS76" s="166"/>
      <c r="AT76" s="166"/>
      <c r="AU76" s="166"/>
      <c r="AV76" s="166"/>
      <c r="AW76" s="166"/>
      <c r="AX76" s="166"/>
      <c r="AY76" s="166"/>
      <c r="AZ76" s="166"/>
    </row>
    <row r="77" spans="1:52" s="38" customFormat="1" ht="23.25" customHeight="1" x14ac:dyDescent="0.25">
      <c r="A77" s="486"/>
      <c r="B77" s="494"/>
      <c r="C77" s="488"/>
      <c r="D77" s="56" t="s">
        <v>10</v>
      </c>
      <c r="E77" s="107">
        <f>'Приложение 1 (ОТЧЕТНЫЙ ПЕРИОД)'!E501</f>
        <v>0</v>
      </c>
      <c r="F77" s="107">
        <f>'Приложение 1 (ОТЧЕТНЫЙ ПЕРИОД)'!F501</f>
        <v>0</v>
      </c>
      <c r="G77" s="107">
        <f>'Приложение 1 (ОТЧЕТНЫЙ ПЕРИОД)'!G501</f>
        <v>0</v>
      </c>
      <c r="H77" s="107">
        <f>'Приложение 1 (ОТЧЕТНЫЙ ПЕРИОД)'!H501</f>
        <v>0</v>
      </c>
      <c r="I77" s="107">
        <f>'Приложение 1 (ОТЧЕТНЫЙ ПЕРИОД)'!I501</f>
        <v>0</v>
      </c>
      <c r="J77" s="591"/>
      <c r="K77" s="107">
        <f>'Приложение 1 (ОТЧЕТНЫЙ ПЕРИОД)'!K501</f>
        <v>0</v>
      </c>
      <c r="L77" s="107">
        <f>'Приложение 1 (ОТЧЕТНЫЙ ПЕРИОД)'!L501</f>
        <v>0</v>
      </c>
      <c r="M77" s="107">
        <f>'Приложение 1 (ОТЧЕТНЫЙ ПЕРИОД)'!M501</f>
        <v>0</v>
      </c>
      <c r="N77" s="112">
        <f>'Приложение 1 (ОТЧЕТНЫЙ ПЕРИОД)'!N501</f>
        <v>0</v>
      </c>
      <c r="O77" s="166"/>
      <c r="P77" s="266"/>
      <c r="Q77" s="167"/>
      <c r="R77" s="585"/>
      <c r="S77" s="185"/>
      <c r="T77" s="185"/>
      <c r="U77" s="185"/>
      <c r="V77" s="185"/>
      <c r="W77" s="181"/>
      <c r="X77" s="182"/>
      <c r="Y77" s="167"/>
      <c r="Z77" s="167"/>
      <c r="AH77" s="167"/>
      <c r="AI77" s="167"/>
      <c r="AJ77" s="167"/>
      <c r="AK77" s="167"/>
      <c r="AL77" s="167"/>
      <c r="AM77" s="167"/>
      <c r="AN77" s="167"/>
      <c r="AO77" s="167"/>
      <c r="AP77" s="167"/>
      <c r="AQ77" s="167"/>
      <c r="AR77" s="166"/>
      <c r="AS77" s="166"/>
      <c r="AT77" s="166"/>
      <c r="AU77" s="166"/>
      <c r="AV77" s="166"/>
      <c r="AW77" s="166"/>
      <c r="AX77" s="166"/>
      <c r="AY77" s="166"/>
      <c r="AZ77" s="166"/>
    </row>
    <row r="78" spans="1:52" s="38" customFormat="1" ht="23.25" customHeight="1" thickBot="1" x14ac:dyDescent="0.3">
      <c r="A78" s="487"/>
      <c r="B78" s="495"/>
      <c r="C78" s="489"/>
      <c r="D78" s="98" t="s">
        <v>11</v>
      </c>
      <c r="E78" s="113">
        <f>'Приложение 1 (ОТЧЕТНЫЙ ПЕРИОД)'!E502</f>
        <v>0</v>
      </c>
      <c r="F78" s="113">
        <f>'Приложение 1 (ОТЧЕТНЫЙ ПЕРИОД)'!F502</f>
        <v>0</v>
      </c>
      <c r="G78" s="113">
        <f>'Приложение 1 (ОТЧЕТНЫЙ ПЕРИОД)'!G502</f>
        <v>0</v>
      </c>
      <c r="H78" s="113">
        <f>'Приложение 1 (ОТЧЕТНЫЙ ПЕРИОД)'!H502</f>
        <v>0</v>
      </c>
      <c r="I78" s="113">
        <f>'Приложение 1 (ОТЧЕТНЫЙ ПЕРИОД)'!I502</f>
        <v>0</v>
      </c>
      <c r="J78" s="592"/>
      <c r="K78" s="113">
        <f>'Приложение 1 (ОТЧЕТНЫЙ ПЕРИОД)'!K502</f>
        <v>0</v>
      </c>
      <c r="L78" s="113">
        <f>'Приложение 1 (ОТЧЕТНЫЙ ПЕРИОД)'!L502</f>
        <v>0</v>
      </c>
      <c r="M78" s="113">
        <f>'Приложение 1 (ОТЧЕТНЫЙ ПЕРИОД)'!M502</f>
        <v>0</v>
      </c>
      <c r="N78" s="114">
        <f>'Приложение 1 (ОТЧЕТНЫЙ ПЕРИОД)'!N502</f>
        <v>0</v>
      </c>
      <c r="O78" s="166"/>
      <c r="P78" s="266"/>
      <c r="Q78" s="167"/>
      <c r="R78" s="586"/>
      <c r="S78" s="186"/>
      <c r="T78" s="186"/>
      <c r="U78" s="186"/>
      <c r="V78" s="186"/>
      <c r="W78" s="183"/>
      <c r="X78" s="184"/>
      <c r="Y78" s="167"/>
      <c r="Z78" s="167"/>
      <c r="AH78" s="167"/>
      <c r="AI78" s="167"/>
      <c r="AJ78" s="167"/>
      <c r="AK78" s="167"/>
      <c r="AL78" s="167"/>
      <c r="AM78" s="167"/>
      <c r="AN78" s="167"/>
      <c r="AO78" s="167"/>
      <c r="AP78" s="167"/>
      <c r="AQ78" s="167"/>
      <c r="AR78" s="166"/>
      <c r="AS78" s="166"/>
      <c r="AT78" s="166"/>
      <c r="AU78" s="166"/>
      <c r="AV78" s="166"/>
      <c r="AW78" s="166"/>
      <c r="AX78" s="166"/>
      <c r="AY78" s="166"/>
      <c r="AZ78" s="166"/>
    </row>
    <row r="79" spans="1:52" s="38" customFormat="1" ht="23.25" x14ac:dyDescent="0.35">
      <c r="A79"/>
      <c r="B79"/>
      <c r="C79" s="119"/>
      <c r="D79" s="120" t="s">
        <v>66</v>
      </c>
      <c r="E79" s="121">
        <f>E76+E77+E78</f>
        <v>0</v>
      </c>
      <c r="F79" s="121">
        <f>F76+F77+F78</f>
        <v>0</v>
      </c>
      <c r="G79" s="121">
        <f>G76+G77+G78</f>
        <v>0</v>
      </c>
      <c r="H79" s="121">
        <f>H76+H77+H78</f>
        <v>0</v>
      </c>
      <c r="I79" s="121">
        <f>I76+I77+I78</f>
        <v>0</v>
      </c>
      <c r="J79" s="121"/>
      <c r="K79" s="121">
        <f>K76+K77+K78</f>
        <v>0</v>
      </c>
      <c r="L79" s="121">
        <f>L76+L77+L78</f>
        <v>0</v>
      </c>
      <c r="M79" s="121">
        <f>M76+M77+M78</f>
        <v>0</v>
      </c>
      <c r="N79" s="121">
        <f>N76+N77+N78</f>
        <v>0</v>
      </c>
      <c r="O79" s="171"/>
      <c r="P79" s="270">
        <f>SUM(E79:O79)</f>
        <v>0</v>
      </c>
      <c r="Q79" s="167"/>
      <c r="R79" s="167"/>
      <c r="S79" s="159"/>
      <c r="T79" s="159"/>
      <c r="U79" s="159"/>
      <c r="V79" s="159"/>
      <c r="W79" s="167"/>
      <c r="X79" s="167"/>
      <c r="Y79" s="167"/>
      <c r="Z79" s="167"/>
      <c r="AA79" s="167"/>
      <c r="AB79" s="159"/>
      <c r="AC79" s="159"/>
      <c r="AD79" s="159"/>
      <c r="AE79" s="159"/>
      <c r="AF79" s="167"/>
      <c r="AG79" s="167"/>
      <c r="AH79" s="167"/>
      <c r="AI79" s="167"/>
      <c r="AJ79" s="167"/>
      <c r="AK79" s="167"/>
      <c r="AL79" s="167"/>
      <c r="AM79" s="167"/>
      <c r="AN79" s="167"/>
      <c r="AO79" s="167"/>
      <c r="AP79" s="167"/>
      <c r="AQ79" s="167"/>
      <c r="AR79" s="166"/>
      <c r="AS79" s="166"/>
      <c r="AT79" s="166"/>
      <c r="AU79" s="166"/>
      <c r="AV79" s="166"/>
      <c r="AW79" s="166"/>
      <c r="AX79" s="166"/>
      <c r="AY79" s="166"/>
      <c r="AZ79" s="166"/>
    </row>
    <row r="80" spans="1:52" s="38" customFormat="1" ht="24" thickBot="1" x14ac:dyDescent="0.4">
      <c r="A80"/>
      <c r="B80"/>
      <c r="C80"/>
      <c r="D80" s="118" t="s">
        <v>66</v>
      </c>
      <c r="E80" s="117">
        <f>E79-E75</f>
        <v>0</v>
      </c>
      <c r="F80" s="117">
        <f>F79-F75</f>
        <v>0</v>
      </c>
      <c r="G80" s="117">
        <f>G79-G75</f>
        <v>0</v>
      </c>
      <c r="H80" s="117">
        <f>H79-H75</f>
        <v>0</v>
      </c>
      <c r="I80" s="117">
        <f>I79-I75</f>
        <v>0</v>
      </c>
      <c r="J80" s="117"/>
      <c r="K80" s="117">
        <f>K79-K75</f>
        <v>0</v>
      </c>
      <c r="L80" s="117">
        <f>L79-L75</f>
        <v>0</v>
      </c>
      <c r="M80" s="117">
        <f>M79-M75</f>
        <v>0</v>
      </c>
      <c r="N80" s="117">
        <f>N79-N75</f>
        <v>0</v>
      </c>
      <c r="O80" s="163"/>
      <c r="P80" s="269">
        <f>SUM(E80:O80)</f>
        <v>0</v>
      </c>
      <c r="Q80" s="167"/>
      <c r="R80" s="167"/>
      <c r="S80" s="159"/>
      <c r="T80" s="159"/>
      <c r="U80" s="159"/>
      <c r="V80" s="159"/>
      <c r="W80" s="167"/>
      <c r="X80" s="167"/>
      <c r="Y80" s="167"/>
      <c r="Z80" s="167"/>
      <c r="AA80" s="167"/>
      <c r="AB80" s="159"/>
      <c r="AC80" s="159"/>
      <c r="AD80" s="159"/>
      <c r="AE80" s="159"/>
      <c r="AF80" s="167"/>
      <c r="AG80" s="167"/>
      <c r="AH80" s="167"/>
      <c r="AI80" s="167"/>
      <c r="AJ80" s="167"/>
      <c r="AK80" s="167"/>
      <c r="AL80" s="167"/>
      <c r="AM80" s="167"/>
      <c r="AN80" s="167"/>
      <c r="AO80" s="167"/>
      <c r="AP80" s="167"/>
      <c r="AQ80" s="167"/>
      <c r="AR80" s="166"/>
      <c r="AS80" s="166"/>
      <c r="AT80" s="166"/>
      <c r="AU80" s="166"/>
      <c r="AV80" s="166"/>
      <c r="AW80" s="166"/>
      <c r="AX80" s="166"/>
      <c r="AY80" s="166"/>
      <c r="AZ80" s="166"/>
    </row>
    <row r="81" spans="1:52" s="38" customFormat="1" ht="42.75" customHeight="1" thickBot="1" x14ac:dyDescent="0.3">
      <c r="A81" s="73"/>
      <c r="B81" s="74"/>
      <c r="C81" s="74"/>
      <c r="D81" s="74"/>
      <c r="E81" s="104" t="s">
        <v>88</v>
      </c>
      <c r="F81" s="103" t="s">
        <v>58</v>
      </c>
      <c r="G81" s="105"/>
      <c r="H81" s="74"/>
      <c r="I81" s="74"/>
      <c r="J81" s="74"/>
      <c r="K81" s="74"/>
      <c r="L81" s="74"/>
      <c r="M81" s="74"/>
      <c r="N81" s="75"/>
      <c r="O81" s="166"/>
      <c r="P81" s="266"/>
      <c r="Q81" s="167"/>
      <c r="R81" s="167"/>
      <c r="S81" s="159"/>
      <c r="T81" s="159"/>
      <c r="U81" s="159"/>
      <c r="V81" s="159"/>
      <c r="W81" s="167"/>
      <c r="X81" s="167"/>
      <c r="Y81" s="167"/>
      <c r="Z81" s="167"/>
      <c r="AA81" s="167"/>
      <c r="AB81" s="159"/>
      <c r="AC81" s="159"/>
      <c r="AD81" s="159"/>
      <c r="AE81" s="159"/>
      <c r="AF81" s="167"/>
      <c r="AG81" s="167"/>
      <c r="AH81" s="167"/>
      <c r="AI81" s="167"/>
      <c r="AJ81" s="167"/>
      <c r="AK81" s="167"/>
      <c r="AL81" s="167"/>
      <c r="AM81" s="167"/>
      <c r="AN81" s="167"/>
      <c r="AO81" s="167"/>
      <c r="AP81" s="167"/>
      <c r="AQ81" s="167"/>
      <c r="AR81" s="166"/>
      <c r="AS81" s="166"/>
      <c r="AT81" s="166"/>
      <c r="AU81" s="166"/>
      <c r="AV81" s="166"/>
      <c r="AW81" s="166"/>
      <c r="AX81" s="166"/>
      <c r="AY81" s="166"/>
      <c r="AZ81" s="166"/>
    </row>
    <row r="82" spans="1:52" s="38" customFormat="1" ht="40.5" x14ac:dyDescent="0.25">
      <c r="A82" s="535" t="str">
        <f>E81</f>
        <v>VI.</v>
      </c>
      <c r="B82" s="77" t="s">
        <v>52</v>
      </c>
      <c r="C82" s="538"/>
      <c r="D82" s="55" t="s">
        <v>9</v>
      </c>
      <c r="E82" s="110">
        <f>'Приложение 1 (ОТЧЕТНЫЙ ПЕРИОД)'!E528</f>
        <v>0</v>
      </c>
      <c r="F82" s="110">
        <f>'Приложение 1 (ОТЧЕТНЫЙ ПЕРИОД)'!F528</f>
        <v>0</v>
      </c>
      <c r="G82" s="110">
        <f>'Приложение 1 (ОТЧЕТНЫЙ ПЕРИОД)'!G528</f>
        <v>0</v>
      </c>
      <c r="H82" s="110">
        <f>'Приложение 1 (ОТЧЕТНЫЙ ПЕРИОД)'!H528</f>
        <v>0</v>
      </c>
      <c r="I82" s="110">
        <f>'Приложение 1 (ОТЧЕТНЫЙ ПЕРИОД)'!I528</f>
        <v>0</v>
      </c>
      <c r="J82" s="590"/>
      <c r="K82" s="110">
        <f>'Приложение 1 (ОТЧЕТНЫЙ ПЕРИОД)'!K528</f>
        <v>0</v>
      </c>
      <c r="L82" s="110">
        <f>'Приложение 1 (ОТЧЕТНЫЙ ПЕРИОД)'!L528</f>
        <v>0</v>
      </c>
      <c r="M82" s="110">
        <f>'Приложение 1 (ОТЧЕТНЫЙ ПЕРИОД)'!M528</f>
        <v>0</v>
      </c>
      <c r="N82" s="111">
        <f>'Приложение 1 (ОТЧЕТНЫЙ ПЕРИОД)'!N528</f>
        <v>0</v>
      </c>
      <c r="O82" s="166"/>
      <c r="P82" s="266"/>
      <c r="Q82" s="167"/>
      <c r="R82" s="584" t="str">
        <f>B83</f>
        <v>БЕЗОПАСНЫЕ И КАЧЕСТВЕННЫЕ АВТОМОБИЛЬНЫЕ ДОРОГИ</v>
      </c>
      <c r="S82" s="187" t="str">
        <f>D82</f>
        <v>Всего</v>
      </c>
      <c r="T82" s="187">
        <f>E82</f>
        <v>0</v>
      </c>
      <c r="U82" s="187">
        <f t="shared" ref="U82:V82" si="26">F82</f>
        <v>0</v>
      </c>
      <c r="V82" s="187">
        <f t="shared" si="26"/>
        <v>0</v>
      </c>
      <c r="W82" s="187" t="e">
        <f>F82/E82%</f>
        <v>#DIV/0!</v>
      </c>
      <c r="X82" s="188" t="e">
        <f>G82/F82%</f>
        <v>#DIV/0!</v>
      </c>
      <c r="Y82" s="167"/>
      <c r="Z82" s="167"/>
      <c r="AH82" s="167"/>
      <c r="AI82" s="167"/>
      <c r="AJ82" s="167"/>
      <c r="AK82" s="167"/>
      <c r="AL82" s="167"/>
      <c r="AM82" s="167"/>
      <c r="AN82" s="167"/>
      <c r="AO82" s="167"/>
      <c r="AP82" s="167"/>
      <c r="AQ82" s="167"/>
      <c r="AR82" s="166"/>
      <c r="AS82" s="166"/>
      <c r="AT82" s="166"/>
      <c r="AU82" s="166"/>
      <c r="AV82" s="166"/>
      <c r="AW82" s="166"/>
      <c r="AX82" s="166"/>
      <c r="AY82" s="166"/>
      <c r="AZ82" s="166"/>
    </row>
    <row r="83" spans="1:52" s="38" customFormat="1" ht="20.25" customHeight="1" x14ac:dyDescent="0.25">
      <c r="A83" s="536"/>
      <c r="B83" s="493" t="str">
        <f>F81</f>
        <v>БЕЗОПАСНЫЕ И КАЧЕСТВЕННЫЕ АВТОМОБИЛЬНЫЕ ДОРОГИ</v>
      </c>
      <c r="C83" s="539"/>
      <c r="D83" s="56" t="s">
        <v>18</v>
      </c>
      <c r="E83" s="107">
        <f>'Приложение 1 (ОТЧЕТНЫЙ ПЕРИОД)'!E529</f>
        <v>0</v>
      </c>
      <c r="F83" s="107">
        <f>'Приложение 1 (ОТЧЕТНЫЙ ПЕРИОД)'!F529</f>
        <v>0</v>
      </c>
      <c r="G83" s="107">
        <f>'Приложение 1 (ОТЧЕТНЫЙ ПЕРИОД)'!G529</f>
        <v>0</v>
      </c>
      <c r="H83" s="107">
        <f>'Приложение 1 (ОТЧЕТНЫЙ ПЕРИОД)'!H529</f>
        <v>0</v>
      </c>
      <c r="I83" s="107">
        <f>'Приложение 1 (ОТЧЕТНЫЙ ПЕРИОД)'!I529</f>
        <v>0</v>
      </c>
      <c r="J83" s="591"/>
      <c r="K83" s="107">
        <f>'Приложение 1 (ОТЧЕТНЫЙ ПЕРИОД)'!K529</f>
        <v>0</v>
      </c>
      <c r="L83" s="107">
        <f>'Приложение 1 (ОТЧЕТНЫЙ ПЕРИОД)'!L529</f>
        <v>0</v>
      </c>
      <c r="M83" s="107">
        <f>'Приложение 1 (ОТЧЕТНЫЙ ПЕРИОД)'!M529</f>
        <v>0</v>
      </c>
      <c r="N83" s="112">
        <f>'Приложение 1 (ОТЧЕТНЫЙ ПЕРИОД)'!N529</f>
        <v>0</v>
      </c>
      <c r="O83" s="166"/>
      <c r="P83" s="266"/>
      <c r="Q83" s="167"/>
      <c r="R83" s="585"/>
      <c r="S83" s="185"/>
      <c r="T83" s="185"/>
      <c r="U83" s="185"/>
      <c r="V83" s="185"/>
      <c r="W83" s="181"/>
      <c r="X83" s="182"/>
      <c r="Y83" s="167"/>
      <c r="Z83" s="167"/>
      <c r="AH83" s="167"/>
      <c r="AI83" s="167"/>
      <c r="AJ83" s="167"/>
      <c r="AK83" s="167"/>
      <c r="AL83" s="167"/>
      <c r="AM83" s="167"/>
      <c r="AN83" s="167"/>
      <c r="AO83" s="167"/>
      <c r="AP83" s="167"/>
      <c r="AQ83" s="167"/>
      <c r="AR83" s="166"/>
      <c r="AS83" s="166"/>
      <c r="AT83" s="166"/>
      <c r="AU83" s="166"/>
      <c r="AV83" s="166"/>
      <c r="AW83" s="166"/>
      <c r="AX83" s="166"/>
      <c r="AY83" s="166"/>
      <c r="AZ83" s="166"/>
    </row>
    <row r="84" spans="1:52" s="38" customFormat="1" ht="20.25" customHeight="1" x14ac:dyDescent="0.25">
      <c r="A84" s="536"/>
      <c r="B84" s="493"/>
      <c r="C84" s="539"/>
      <c r="D84" s="56" t="s">
        <v>10</v>
      </c>
      <c r="E84" s="107">
        <f>'Приложение 1 (ОТЧЕТНЫЙ ПЕРИОД)'!E530</f>
        <v>0</v>
      </c>
      <c r="F84" s="107">
        <f>'Приложение 1 (ОТЧЕТНЫЙ ПЕРИОД)'!F530</f>
        <v>0</v>
      </c>
      <c r="G84" s="107">
        <f>'Приложение 1 (ОТЧЕТНЫЙ ПЕРИОД)'!G530</f>
        <v>0</v>
      </c>
      <c r="H84" s="107">
        <f>'Приложение 1 (ОТЧЕТНЫЙ ПЕРИОД)'!H530</f>
        <v>0</v>
      </c>
      <c r="I84" s="107">
        <f>'Приложение 1 (ОТЧЕТНЫЙ ПЕРИОД)'!I530</f>
        <v>0</v>
      </c>
      <c r="J84" s="591"/>
      <c r="K84" s="107">
        <f>'Приложение 1 (ОТЧЕТНЫЙ ПЕРИОД)'!K530</f>
        <v>0</v>
      </c>
      <c r="L84" s="107">
        <f>'Приложение 1 (ОТЧЕТНЫЙ ПЕРИОД)'!L530</f>
        <v>0</v>
      </c>
      <c r="M84" s="107">
        <f>'Приложение 1 (ОТЧЕТНЫЙ ПЕРИОД)'!M530</f>
        <v>0</v>
      </c>
      <c r="N84" s="112">
        <f>'Приложение 1 (ОТЧЕТНЫЙ ПЕРИОД)'!N530</f>
        <v>0</v>
      </c>
      <c r="O84" s="166"/>
      <c r="P84" s="266"/>
      <c r="Q84" s="167"/>
      <c r="R84" s="585"/>
      <c r="S84" s="185"/>
      <c r="T84" s="185"/>
      <c r="U84" s="185"/>
      <c r="V84" s="185"/>
      <c r="W84" s="181"/>
      <c r="X84" s="182"/>
      <c r="Y84" s="167"/>
      <c r="Z84" s="167"/>
      <c r="AH84" s="167"/>
      <c r="AI84" s="167"/>
      <c r="AJ84" s="167"/>
      <c r="AK84" s="167"/>
      <c r="AL84" s="167"/>
      <c r="AM84" s="167"/>
      <c r="AN84" s="167"/>
      <c r="AO84" s="167"/>
      <c r="AP84" s="167"/>
      <c r="AQ84" s="167"/>
      <c r="AR84" s="166"/>
      <c r="AS84" s="166"/>
      <c r="AT84" s="166"/>
      <c r="AU84" s="166"/>
      <c r="AV84" s="166"/>
      <c r="AW84" s="166"/>
      <c r="AX84" s="166"/>
      <c r="AY84" s="166"/>
      <c r="AZ84" s="166"/>
    </row>
    <row r="85" spans="1:52" s="38" customFormat="1" ht="21" customHeight="1" thickBot="1" x14ac:dyDescent="0.3">
      <c r="A85" s="537"/>
      <c r="B85" s="521"/>
      <c r="C85" s="540"/>
      <c r="D85" s="98" t="s">
        <v>11</v>
      </c>
      <c r="E85" s="113">
        <f>'Приложение 1 (ОТЧЕТНЫЙ ПЕРИОД)'!E531</f>
        <v>0</v>
      </c>
      <c r="F85" s="113">
        <f>'Приложение 1 (ОТЧЕТНЫЙ ПЕРИОД)'!F531</f>
        <v>0</v>
      </c>
      <c r="G85" s="113">
        <f>'Приложение 1 (ОТЧЕТНЫЙ ПЕРИОД)'!G531</f>
        <v>0</v>
      </c>
      <c r="H85" s="113">
        <f>'Приложение 1 (ОТЧЕТНЫЙ ПЕРИОД)'!H531</f>
        <v>0</v>
      </c>
      <c r="I85" s="113">
        <f>'Приложение 1 (ОТЧЕТНЫЙ ПЕРИОД)'!I531</f>
        <v>0</v>
      </c>
      <c r="J85" s="592"/>
      <c r="K85" s="113">
        <f>'Приложение 1 (ОТЧЕТНЫЙ ПЕРИОД)'!K531</f>
        <v>0</v>
      </c>
      <c r="L85" s="113">
        <f>'Приложение 1 (ОТЧЕТНЫЙ ПЕРИОД)'!L531</f>
        <v>0</v>
      </c>
      <c r="M85" s="113">
        <f>'Приложение 1 (ОТЧЕТНЫЙ ПЕРИОД)'!M531</f>
        <v>0</v>
      </c>
      <c r="N85" s="114">
        <f>'Приложение 1 (ОТЧЕТНЫЙ ПЕРИОД)'!N531</f>
        <v>0</v>
      </c>
      <c r="O85" s="166"/>
      <c r="P85" s="266"/>
      <c r="Q85" s="167"/>
      <c r="R85" s="586"/>
      <c r="S85" s="186"/>
      <c r="T85" s="186"/>
      <c r="U85" s="186"/>
      <c r="V85" s="186"/>
      <c r="W85" s="183"/>
      <c r="X85" s="184"/>
      <c r="Y85" s="167"/>
      <c r="Z85" s="167"/>
      <c r="AH85" s="167"/>
      <c r="AI85" s="167"/>
      <c r="AJ85" s="167"/>
      <c r="AK85" s="167"/>
      <c r="AL85" s="167"/>
      <c r="AM85" s="167"/>
      <c r="AN85" s="167"/>
      <c r="AO85" s="167"/>
      <c r="AP85" s="167"/>
      <c r="AQ85" s="167"/>
      <c r="AR85" s="166"/>
      <c r="AS85" s="166"/>
      <c r="AT85" s="166"/>
      <c r="AU85" s="166"/>
      <c r="AV85" s="166"/>
      <c r="AW85" s="166"/>
      <c r="AX85" s="166"/>
      <c r="AY85" s="166"/>
      <c r="AZ85" s="166"/>
    </row>
    <row r="86" spans="1:52" s="38" customFormat="1" ht="23.25" x14ac:dyDescent="0.35">
      <c r="A86"/>
      <c r="B86"/>
      <c r="C86" s="119"/>
      <c r="D86" s="120" t="s">
        <v>66</v>
      </c>
      <c r="E86" s="121">
        <f>E83+E84+E85</f>
        <v>0</v>
      </c>
      <c r="F86" s="121">
        <f>F83+F84+F85</f>
        <v>0</v>
      </c>
      <c r="G86" s="121">
        <f>G83+G84+G85</f>
        <v>0</v>
      </c>
      <c r="H86" s="121">
        <f>H83+H84+H85</f>
        <v>0</v>
      </c>
      <c r="I86" s="121">
        <f>I83+I84+I85</f>
        <v>0</v>
      </c>
      <c r="J86" s="121"/>
      <c r="K86" s="121">
        <f>K83+K84+K85</f>
        <v>0</v>
      </c>
      <c r="L86" s="121">
        <f>L83+L84+L85</f>
        <v>0</v>
      </c>
      <c r="M86" s="121">
        <f>M83+M84+M85</f>
        <v>0</v>
      </c>
      <c r="N86" s="121">
        <f>N83+N84+N85</f>
        <v>0</v>
      </c>
      <c r="O86" s="171"/>
      <c r="P86" s="270">
        <f>SUM(E86:O86)</f>
        <v>0</v>
      </c>
      <c r="Q86" s="167"/>
      <c r="R86" s="167"/>
      <c r="S86" s="159"/>
      <c r="T86" s="159"/>
      <c r="U86" s="159"/>
      <c r="V86" s="159"/>
      <c r="W86" s="167"/>
      <c r="X86" s="167"/>
      <c r="Y86" s="167"/>
      <c r="Z86" s="167"/>
      <c r="AA86" s="167"/>
      <c r="AB86" s="159"/>
      <c r="AC86" s="159"/>
      <c r="AD86" s="159"/>
      <c r="AE86" s="159"/>
      <c r="AF86" s="167"/>
      <c r="AG86" s="167"/>
      <c r="AH86" s="167"/>
      <c r="AI86" s="167"/>
      <c r="AJ86" s="167"/>
      <c r="AK86" s="167"/>
      <c r="AL86" s="167"/>
      <c r="AM86" s="167"/>
      <c r="AN86" s="167"/>
      <c r="AO86" s="167"/>
      <c r="AP86" s="167"/>
      <c r="AQ86" s="167"/>
      <c r="AR86" s="166"/>
      <c r="AS86" s="166"/>
      <c r="AT86" s="166"/>
      <c r="AU86" s="166"/>
      <c r="AV86" s="166"/>
      <c r="AW86" s="166"/>
      <c r="AX86" s="166"/>
      <c r="AY86" s="166"/>
      <c r="AZ86" s="166"/>
    </row>
    <row r="87" spans="1:52" s="38" customFormat="1" ht="24" thickBot="1" x14ac:dyDescent="0.4">
      <c r="A87"/>
      <c r="B87"/>
      <c r="C87"/>
      <c r="D87" s="118" t="s">
        <v>66</v>
      </c>
      <c r="E87" s="117">
        <f>E86-E82</f>
        <v>0</v>
      </c>
      <c r="F87" s="117">
        <f>F86-F82</f>
        <v>0</v>
      </c>
      <c r="G87" s="117">
        <f>G86-G82</f>
        <v>0</v>
      </c>
      <c r="H87" s="117">
        <f>H86-H82</f>
        <v>0</v>
      </c>
      <c r="I87" s="117">
        <f>I86-I82</f>
        <v>0</v>
      </c>
      <c r="J87" s="117"/>
      <c r="K87" s="117">
        <f>K86-K82</f>
        <v>0</v>
      </c>
      <c r="L87" s="117">
        <f>L86-L82</f>
        <v>0</v>
      </c>
      <c r="M87" s="117">
        <f>M86-M82</f>
        <v>0</v>
      </c>
      <c r="N87" s="117">
        <f>N86-N82</f>
        <v>0</v>
      </c>
      <c r="O87" s="163"/>
      <c r="P87" s="269">
        <f>SUM(E87:O87)</f>
        <v>0</v>
      </c>
      <c r="Q87" s="167"/>
      <c r="R87" s="167"/>
      <c r="S87" s="159"/>
      <c r="T87" s="159"/>
      <c r="U87" s="159"/>
      <c r="V87" s="159"/>
      <c r="W87" s="167"/>
      <c r="X87" s="167"/>
      <c r="Y87" s="167"/>
      <c r="Z87" s="167"/>
      <c r="AA87" s="167"/>
      <c r="AB87" s="159"/>
      <c r="AC87" s="159"/>
      <c r="AD87" s="159"/>
      <c r="AE87" s="159"/>
      <c r="AF87" s="167"/>
      <c r="AG87" s="167"/>
      <c r="AH87" s="167"/>
      <c r="AI87" s="167"/>
      <c r="AJ87" s="167"/>
      <c r="AK87" s="167"/>
      <c r="AL87" s="167"/>
      <c r="AM87" s="167"/>
      <c r="AN87" s="167"/>
      <c r="AO87" s="167"/>
      <c r="AP87" s="167"/>
      <c r="AQ87" s="167"/>
      <c r="AR87" s="166"/>
      <c r="AS87" s="166"/>
      <c r="AT87" s="166"/>
      <c r="AU87" s="166"/>
      <c r="AV87" s="166"/>
      <c r="AW87" s="166"/>
      <c r="AX87" s="166"/>
      <c r="AY87" s="166"/>
      <c r="AZ87" s="166"/>
    </row>
    <row r="88" spans="1:52" s="38" customFormat="1" ht="44.25" customHeight="1" thickBot="1" x14ac:dyDescent="0.3">
      <c r="A88" s="73"/>
      <c r="B88" s="74"/>
      <c r="C88" s="74"/>
      <c r="D88" s="74"/>
      <c r="E88" s="104" t="s">
        <v>89</v>
      </c>
      <c r="F88" s="103" t="s">
        <v>59</v>
      </c>
      <c r="G88" s="105"/>
      <c r="H88" s="74"/>
      <c r="I88" s="74"/>
      <c r="J88" s="74"/>
      <c r="K88" s="74"/>
      <c r="L88" s="74"/>
      <c r="M88" s="74"/>
      <c r="N88" s="75"/>
      <c r="O88" s="166"/>
      <c r="P88" s="266"/>
      <c r="Q88" s="167"/>
      <c r="R88" s="167"/>
      <c r="S88" s="159"/>
      <c r="T88" s="159"/>
      <c r="U88" s="159"/>
      <c r="V88" s="159"/>
      <c r="W88" s="167"/>
      <c r="X88" s="167"/>
      <c r="Y88" s="167"/>
      <c r="Z88" s="167"/>
      <c r="AA88" s="167"/>
      <c r="AB88" s="159"/>
      <c r="AC88" s="159"/>
      <c r="AD88" s="159"/>
      <c r="AE88" s="159"/>
      <c r="AF88" s="167"/>
      <c r="AG88" s="167"/>
      <c r="AH88" s="167"/>
      <c r="AI88" s="167"/>
      <c r="AJ88" s="167"/>
      <c r="AK88" s="167"/>
      <c r="AL88" s="167"/>
      <c r="AM88" s="167"/>
      <c r="AN88" s="167"/>
      <c r="AO88" s="167"/>
      <c r="AP88" s="167"/>
      <c r="AQ88" s="167"/>
      <c r="AR88" s="166"/>
      <c r="AS88" s="166"/>
      <c r="AT88" s="166"/>
      <c r="AU88" s="166"/>
      <c r="AV88" s="166"/>
      <c r="AW88" s="166"/>
      <c r="AX88" s="166"/>
      <c r="AY88" s="166"/>
      <c r="AZ88" s="166"/>
    </row>
    <row r="89" spans="1:52" s="38" customFormat="1" ht="40.5" x14ac:dyDescent="0.25">
      <c r="A89" s="486" t="str">
        <f>E88</f>
        <v>VII.</v>
      </c>
      <c r="B89" s="77" t="s">
        <v>52</v>
      </c>
      <c r="C89" s="488"/>
      <c r="D89" s="55" t="s">
        <v>9</v>
      </c>
      <c r="E89" s="110">
        <f>'Приложение 1 (ОТЧЕТНЫЙ ПЕРИОД)'!E557</f>
        <v>0</v>
      </c>
      <c r="F89" s="110">
        <f>'Приложение 1 (ОТЧЕТНЫЙ ПЕРИОД)'!F557</f>
        <v>0</v>
      </c>
      <c r="G89" s="110">
        <f>'Приложение 1 (ОТЧЕТНЫЙ ПЕРИОД)'!G557</f>
        <v>0</v>
      </c>
      <c r="H89" s="110">
        <f>'Приложение 1 (ОТЧЕТНЫЙ ПЕРИОД)'!H557</f>
        <v>0</v>
      </c>
      <c r="I89" s="110">
        <f>'Приложение 1 (ОТЧЕТНЫЙ ПЕРИОД)'!I557</f>
        <v>0</v>
      </c>
      <c r="J89" s="590"/>
      <c r="K89" s="110">
        <f>'Приложение 1 (ОТЧЕТНЫЙ ПЕРИОД)'!K557</f>
        <v>0</v>
      </c>
      <c r="L89" s="110">
        <f>'Приложение 1 (ОТЧЕТНЫЙ ПЕРИОД)'!L557</f>
        <v>0</v>
      </c>
      <c r="M89" s="110">
        <f>'Приложение 1 (ОТЧЕТНЫЙ ПЕРИОД)'!M557</f>
        <v>0</v>
      </c>
      <c r="N89" s="111">
        <f>'Приложение 1 (ОТЧЕТНЫЙ ПЕРИОД)'!N557</f>
        <v>0</v>
      </c>
      <c r="O89" s="166"/>
      <c r="P89" s="266"/>
      <c r="Q89" s="167"/>
      <c r="R89" s="584" t="str">
        <f>B90</f>
        <v>ПРОИЗВОДИТЕЛЬНОСТЬ ТРУДА</v>
      </c>
      <c r="S89" s="187" t="str">
        <f>D89</f>
        <v>Всего</v>
      </c>
      <c r="T89" s="187">
        <f>E89</f>
        <v>0</v>
      </c>
      <c r="U89" s="187">
        <f t="shared" ref="U89:V89" si="27">F89</f>
        <v>0</v>
      </c>
      <c r="V89" s="187">
        <f t="shared" si="27"/>
        <v>0</v>
      </c>
      <c r="W89" s="187" t="e">
        <f>F89/E89%</f>
        <v>#DIV/0!</v>
      </c>
      <c r="X89" s="188" t="e">
        <f>G89/F89%</f>
        <v>#DIV/0!</v>
      </c>
      <c r="Y89" s="167"/>
      <c r="Z89" s="167"/>
      <c r="AH89" s="167"/>
      <c r="AI89" s="167"/>
      <c r="AJ89" s="167"/>
      <c r="AK89" s="167"/>
      <c r="AL89" s="167"/>
      <c r="AM89" s="167"/>
      <c r="AN89" s="167"/>
      <c r="AO89" s="167"/>
      <c r="AP89" s="167"/>
      <c r="AQ89" s="167"/>
      <c r="AR89" s="166"/>
      <c r="AS89" s="166"/>
      <c r="AT89" s="166"/>
      <c r="AU89" s="166"/>
      <c r="AV89" s="166"/>
      <c r="AW89" s="166"/>
      <c r="AX89" s="166"/>
      <c r="AY89" s="166"/>
      <c r="AZ89" s="166"/>
    </row>
    <row r="90" spans="1:52" s="38" customFormat="1" ht="23.25" customHeight="1" x14ac:dyDescent="0.25">
      <c r="A90" s="486"/>
      <c r="B90" s="493" t="str">
        <f>F88</f>
        <v>ПРОИЗВОДИТЕЛЬНОСТЬ ТРУДА</v>
      </c>
      <c r="C90" s="488"/>
      <c r="D90" s="56" t="s">
        <v>18</v>
      </c>
      <c r="E90" s="107">
        <f>'Приложение 1 (ОТЧЕТНЫЙ ПЕРИОД)'!E558</f>
        <v>0</v>
      </c>
      <c r="F90" s="107">
        <f>'Приложение 1 (ОТЧЕТНЫЙ ПЕРИОД)'!F558</f>
        <v>0</v>
      </c>
      <c r="G90" s="107">
        <f>'Приложение 1 (ОТЧЕТНЫЙ ПЕРИОД)'!G558</f>
        <v>0</v>
      </c>
      <c r="H90" s="107">
        <f>'Приложение 1 (ОТЧЕТНЫЙ ПЕРИОД)'!H558</f>
        <v>0</v>
      </c>
      <c r="I90" s="107">
        <f>'Приложение 1 (ОТЧЕТНЫЙ ПЕРИОД)'!I558</f>
        <v>0</v>
      </c>
      <c r="J90" s="591"/>
      <c r="K90" s="107">
        <f>'Приложение 1 (ОТЧЕТНЫЙ ПЕРИОД)'!K558</f>
        <v>0</v>
      </c>
      <c r="L90" s="107">
        <f>'Приложение 1 (ОТЧЕТНЫЙ ПЕРИОД)'!L558</f>
        <v>0</v>
      </c>
      <c r="M90" s="107">
        <f>'Приложение 1 (ОТЧЕТНЫЙ ПЕРИОД)'!M558</f>
        <v>0</v>
      </c>
      <c r="N90" s="112">
        <f>'Приложение 1 (ОТЧЕТНЫЙ ПЕРИОД)'!N558</f>
        <v>0</v>
      </c>
      <c r="O90" s="166"/>
      <c r="P90" s="266"/>
      <c r="Q90" s="167"/>
      <c r="R90" s="585"/>
      <c r="S90" s="185"/>
      <c r="T90" s="185"/>
      <c r="U90" s="185"/>
      <c r="V90" s="185"/>
      <c r="W90" s="181"/>
      <c r="X90" s="182"/>
      <c r="Y90" s="167"/>
      <c r="Z90" s="167"/>
      <c r="AH90" s="167"/>
      <c r="AI90" s="167"/>
      <c r="AJ90" s="167"/>
      <c r="AK90" s="167"/>
      <c r="AL90" s="167"/>
      <c r="AM90" s="167"/>
      <c r="AN90" s="167"/>
      <c r="AO90" s="167"/>
      <c r="AP90" s="167"/>
      <c r="AQ90" s="167"/>
      <c r="AR90" s="166"/>
      <c r="AS90" s="166"/>
      <c r="AT90" s="166"/>
      <c r="AU90" s="166"/>
      <c r="AV90" s="166"/>
      <c r="AW90" s="166"/>
      <c r="AX90" s="166"/>
      <c r="AY90" s="166"/>
      <c r="AZ90" s="166"/>
    </row>
    <row r="91" spans="1:52" s="38" customFormat="1" ht="23.25" customHeight="1" x14ac:dyDescent="0.25">
      <c r="A91" s="486"/>
      <c r="B91" s="494"/>
      <c r="C91" s="488"/>
      <c r="D91" s="56" t="s">
        <v>10</v>
      </c>
      <c r="E91" s="107">
        <f>'Приложение 1 (ОТЧЕТНЫЙ ПЕРИОД)'!E559</f>
        <v>0</v>
      </c>
      <c r="F91" s="107">
        <f>'Приложение 1 (ОТЧЕТНЫЙ ПЕРИОД)'!F559</f>
        <v>0</v>
      </c>
      <c r="G91" s="107">
        <f>'Приложение 1 (ОТЧЕТНЫЙ ПЕРИОД)'!G559</f>
        <v>0</v>
      </c>
      <c r="H91" s="107">
        <f>'Приложение 1 (ОТЧЕТНЫЙ ПЕРИОД)'!H559</f>
        <v>0</v>
      </c>
      <c r="I91" s="107">
        <f>'Приложение 1 (ОТЧЕТНЫЙ ПЕРИОД)'!I559</f>
        <v>0</v>
      </c>
      <c r="J91" s="591"/>
      <c r="K91" s="107">
        <f>'Приложение 1 (ОТЧЕТНЫЙ ПЕРИОД)'!K559</f>
        <v>0</v>
      </c>
      <c r="L91" s="107">
        <f>'Приложение 1 (ОТЧЕТНЫЙ ПЕРИОД)'!L559</f>
        <v>0</v>
      </c>
      <c r="M91" s="107">
        <f>'Приложение 1 (ОТЧЕТНЫЙ ПЕРИОД)'!M559</f>
        <v>0</v>
      </c>
      <c r="N91" s="112">
        <f>'Приложение 1 (ОТЧЕТНЫЙ ПЕРИОД)'!N559</f>
        <v>0</v>
      </c>
      <c r="O91" s="166"/>
      <c r="P91" s="266"/>
      <c r="Q91" s="167"/>
      <c r="R91" s="585"/>
      <c r="S91" s="185"/>
      <c r="T91" s="185"/>
      <c r="U91" s="185"/>
      <c r="V91" s="185"/>
      <c r="W91" s="181"/>
      <c r="X91" s="182"/>
      <c r="Y91" s="167"/>
      <c r="Z91" s="167"/>
      <c r="AH91" s="167"/>
      <c r="AI91" s="167"/>
      <c r="AJ91" s="167"/>
      <c r="AK91" s="167"/>
      <c r="AL91" s="167"/>
      <c r="AM91" s="167"/>
      <c r="AN91" s="167"/>
      <c r="AO91" s="167"/>
      <c r="AP91" s="167"/>
      <c r="AQ91" s="167"/>
      <c r="AR91" s="166"/>
      <c r="AS91" s="166"/>
      <c r="AT91" s="166"/>
      <c r="AU91" s="166"/>
      <c r="AV91" s="166"/>
      <c r="AW91" s="166"/>
      <c r="AX91" s="166"/>
      <c r="AY91" s="166"/>
      <c r="AZ91" s="166"/>
    </row>
    <row r="92" spans="1:52" s="38" customFormat="1" ht="23.25" customHeight="1" thickBot="1" x14ac:dyDescent="0.3">
      <c r="A92" s="487"/>
      <c r="B92" s="495"/>
      <c r="C92" s="489"/>
      <c r="D92" s="98" t="s">
        <v>11</v>
      </c>
      <c r="E92" s="113">
        <f>'Приложение 1 (ОТЧЕТНЫЙ ПЕРИОД)'!E560</f>
        <v>0</v>
      </c>
      <c r="F92" s="113">
        <f>'Приложение 1 (ОТЧЕТНЫЙ ПЕРИОД)'!F560</f>
        <v>0</v>
      </c>
      <c r="G92" s="113">
        <f>'Приложение 1 (ОТЧЕТНЫЙ ПЕРИОД)'!G560</f>
        <v>0</v>
      </c>
      <c r="H92" s="113">
        <f>'Приложение 1 (ОТЧЕТНЫЙ ПЕРИОД)'!H560</f>
        <v>0</v>
      </c>
      <c r="I92" s="113">
        <f>'Приложение 1 (ОТЧЕТНЫЙ ПЕРИОД)'!I560</f>
        <v>0</v>
      </c>
      <c r="J92" s="592"/>
      <c r="K92" s="113">
        <f>'Приложение 1 (ОТЧЕТНЫЙ ПЕРИОД)'!K560</f>
        <v>0</v>
      </c>
      <c r="L92" s="113">
        <f>'Приложение 1 (ОТЧЕТНЫЙ ПЕРИОД)'!L560</f>
        <v>0</v>
      </c>
      <c r="M92" s="113">
        <f>'Приложение 1 (ОТЧЕТНЫЙ ПЕРИОД)'!M560</f>
        <v>0</v>
      </c>
      <c r="N92" s="114">
        <f>'Приложение 1 (ОТЧЕТНЫЙ ПЕРИОД)'!N560</f>
        <v>0</v>
      </c>
      <c r="O92" s="166"/>
      <c r="P92" s="266"/>
      <c r="Q92" s="167"/>
      <c r="R92" s="586"/>
      <c r="S92" s="186"/>
      <c r="T92" s="186"/>
      <c r="U92" s="186"/>
      <c r="V92" s="186"/>
      <c r="W92" s="183"/>
      <c r="X92" s="184"/>
      <c r="Y92" s="167"/>
      <c r="Z92" s="167"/>
      <c r="AH92" s="167"/>
      <c r="AI92" s="167"/>
      <c r="AJ92" s="167"/>
      <c r="AK92" s="167"/>
      <c r="AL92" s="167"/>
      <c r="AM92" s="167"/>
      <c r="AN92" s="167"/>
      <c r="AO92" s="167"/>
      <c r="AP92" s="167"/>
      <c r="AQ92" s="167"/>
      <c r="AR92" s="166"/>
      <c r="AS92" s="166"/>
      <c r="AT92" s="166"/>
      <c r="AU92" s="166"/>
      <c r="AV92" s="166"/>
      <c r="AW92" s="166"/>
      <c r="AX92" s="166"/>
      <c r="AY92" s="166"/>
      <c r="AZ92" s="166"/>
    </row>
    <row r="93" spans="1:52" s="38" customFormat="1" ht="23.25" x14ac:dyDescent="0.35">
      <c r="A93"/>
      <c r="B93"/>
      <c r="C93" s="119"/>
      <c r="D93" s="120" t="s">
        <v>66</v>
      </c>
      <c r="E93" s="121">
        <f>E90+E91+E92</f>
        <v>0</v>
      </c>
      <c r="F93" s="121">
        <f>F90+F91+F92</f>
        <v>0</v>
      </c>
      <c r="G93" s="121">
        <f>G90+G91+G92</f>
        <v>0</v>
      </c>
      <c r="H93" s="121">
        <f>H90+H91+H92</f>
        <v>0</v>
      </c>
      <c r="I93" s="121">
        <f>I90+I91+I92</f>
        <v>0</v>
      </c>
      <c r="J93" s="121"/>
      <c r="K93" s="121">
        <f>K90+K91+K92</f>
        <v>0</v>
      </c>
      <c r="L93" s="121">
        <f>L90+L91+L92</f>
        <v>0</v>
      </c>
      <c r="M93" s="121">
        <f>M90+M91+M92</f>
        <v>0</v>
      </c>
      <c r="N93" s="121">
        <f>N90+N91+N92</f>
        <v>0</v>
      </c>
      <c r="O93" s="171"/>
      <c r="P93" s="270">
        <f>SUM(E93:O93)</f>
        <v>0</v>
      </c>
      <c r="Q93" s="167"/>
      <c r="R93" s="167"/>
      <c r="S93" s="159"/>
      <c r="T93" s="159"/>
      <c r="U93" s="159"/>
      <c r="V93" s="159"/>
      <c r="W93" s="167"/>
      <c r="X93" s="167"/>
      <c r="Y93" s="167"/>
      <c r="Z93" s="167"/>
      <c r="AA93" s="167"/>
      <c r="AB93" s="159"/>
      <c r="AC93" s="159"/>
      <c r="AD93" s="159"/>
      <c r="AE93" s="159"/>
      <c r="AF93" s="167"/>
      <c r="AG93" s="167"/>
      <c r="AH93" s="167"/>
      <c r="AI93" s="167"/>
      <c r="AJ93" s="167"/>
      <c r="AK93" s="167"/>
      <c r="AL93" s="167"/>
      <c r="AM93" s="167"/>
      <c r="AN93" s="167"/>
      <c r="AO93" s="167"/>
      <c r="AP93" s="167"/>
      <c r="AQ93" s="167"/>
      <c r="AR93" s="166"/>
      <c r="AS93" s="166"/>
      <c r="AT93" s="166"/>
      <c r="AU93" s="166"/>
      <c r="AV93" s="166"/>
      <c r="AW93" s="166"/>
      <c r="AX93" s="166"/>
      <c r="AY93" s="166"/>
      <c r="AZ93" s="166"/>
    </row>
    <row r="94" spans="1:52" s="38" customFormat="1" ht="24" thickBot="1" x14ac:dyDescent="0.4">
      <c r="A94"/>
      <c r="B94"/>
      <c r="C94"/>
      <c r="D94" s="118" t="s">
        <v>66</v>
      </c>
      <c r="E94" s="117">
        <f>E93-E89</f>
        <v>0</v>
      </c>
      <c r="F94" s="117">
        <f>F93-F89</f>
        <v>0</v>
      </c>
      <c r="G94" s="117">
        <f>G93-G89</f>
        <v>0</v>
      </c>
      <c r="H94" s="117">
        <f>H93-H89</f>
        <v>0</v>
      </c>
      <c r="I94" s="117">
        <f>I93-I89</f>
        <v>0</v>
      </c>
      <c r="J94" s="117"/>
      <c r="K94" s="117">
        <f>K93-K89</f>
        <v>0</v>
      </c>
      <c r="L94" s="117">
        <f>L93-L89</f>
        <v>0</v>
      </c>
      <c r="M94" s="117">
        <f>M93-M89</f>
        <v>0</v>
      </c>
      <c r="N94" s="117">
        <f>N93-N89</f>
        <v>0</v>
      </c>
      <c r="O94" s="163"/>
      <c r="P94" s="269">
        <f>SUM(E94:O94)</f>
        <v>0</v>
      </c>
      <c r="Q94" s="167"/>
      <c r="R94" s="167"/>
      <c r="S94" s="159"/>
      <c r="T94" s="159"/>
      <c r="U94" s="159"/>
      <c r="V94" s="159"/>
      <c r="W94" s="167"/>
      <c r="X94" s="167"/>
      <c r="Y94" s="167"/>
      <c r="Z94" s="167"/>
      <c r="AA94" s="167"/>
      <c r="AB94" s="159"/>
      <c r="AC94" s="159"/>
      <c r="AD94" s="159"/>
      <c r="AE94" s="159"/>
      <c r="AF94" s="167"/>
      <c r="AG94" s="167"/>
      <c r="AH94" s="167"/>
      <c r="AI94" s="167"/>
      <c r="AJ94" s="167"/>
      <c r="AK94" s="167"/>
      <c r="AL94" s="167"/>
      <c r="AM94" s="167"/>
      <c r="AN94" s="167"/>
      <c r="AO94" s="167"/>
      <c r="AP94" s="167"/>
      <c r="AQ94" s="167"/>
      <c r="AR94" s="166"/>
      <c r="AS94" s="166"/>
      <c r="AT94" s="166"/>
      <c r="AU94" s="166"/>
      <c r="AV94" s="166"/>
      <c r="AW94" s="166"/>
      <c r="AX94" s="166"/>
      <c r="AY94" s="166"/>
      <c r="AZ94" s="166"/>
    </row>
    <row r="95" spans="1:52" s="38" customFormat="1" ht="36.75" customHeight="1" thickBot="1" x14ac:dyDescent="0.3">
      <c r="A95" s="73"/>
      <c r="B95" s="74"/>
      <c r="C95" s="74"/>
      <c r="D95" s="74"/>
      <c r="E95" s="104" t="s">
        <v>90</v>
      </c>
      <c r="F95" s="103" t="s">
        <v>60</v>
      </c>
      <c r="G95" s="105"/>
      <c r="H95" s="74"/>
      <c r="I95" s="74"/>
      <c r="J95" s="74"/>
      <c r="K95" s="74"/>
      <c r="L95" s="74"/>
      <c r="M95" s="74"/>
      <c r="N95" s="75"/>
      <c r="O95" s="166"/>
      <c r="P95" s="266"/>
      <c r="Q95" s="167"/>
      <c r="R95" s="167"/>
      <c r="S95" s="159"/>
      <c r="T95" s="159"/>
      <c r="U95" s="159"/>
      <c r="V95" s="159"/>
      <c r="W95" s="167"/>
      <c r="X95" s="167"/>
      <c r="Y95" s="167"/>
      <c r="Z95" s="167"/>
      <c r="AA95" s="167"/>
      <c r="AB95" s="159"/>
      <c r="AC95" s="159"/>
      <c r="AD95" s="159"/>
      <c r="AE95" s="159"/>
      <c r="AF95" s="167"/>
      <c r="AG95" s="167"/>
      <c r="AH95" s="167"/>
      <c r="AI95" s="167"/>
      <c r="AJ95" s="167"/>
      <c r="AK95" s="167"/>
      <c r="AL95" s="167"/>
      <c r="AM95" s="167"/>
      <c r="AN95" s="167"/>
      <c r="AO95" s="167"/>
      <c r="AP95" s="167"/>
      <c r="AQ95" s="167"/>
      <c r="AR95" s="166"/>
      <c r="AS95" s="166"/>
      <c r="AT95" s="166"/>
      <c r="AU95" s="166"/>
      <c r="AV95" s="166"/>
      <c r="AW95" s="166"/>
      <c r="AX95" s="166"/>
      <c r="AY95" s="166"/>
      <c r="AZ95" s="166"/>
    </row>
    <row r="96" spans="1:52" s="38" customFormat="1" ht="40.5" x14ac:dyDescent="0.25">
      <c r="A96" s="486" t="str">
        <f>E95</f>
        <v>VIII.</v>
      </c>
      <c r="B96" s="77" t="s">
        <v>52</v>
      </c>
      <c r="C96" s="488"/>
      <c r="D96" s="55" t="s">
        <v>9</v>
      </c>
      <c r="E96" s="110">
        <f>'Приложение 1 (ОТЧЕТНЫЙ ПЕРИОД)'!E586</f>
        <v>0</v>
      </c>
      <c r="F96" s="110">
        <f>'Приложение 1 (ОТЧЕТНЫЙ ПЕРИОД)'!F586</f>
        <v>0</v>
      </c>
      <c r="G96" s="110">
        <f>'Приложение 1 (ОТЧЕТНЫЙ ПЕРИОД)'!G586</f>
        <v>0</v>
      </c>
      <c r="H96" s="110">
        <f>'Приложение 1 (ОТЧЕТНЫЙ ПЕРИОД)'!H586</f>
        <v>0</v>
      </c>
      <c r="I96" s="110">
        <f>'Приложение 1 (ОТЧЕТНЫЙ ПЕРИОД)'!I586</f>
        <v>0</v>
      </c>
      <c r="J96" s="590"/>
      <c r="K96" s="110">
        <f>'Приложение 1 (ОТЧЕТНЫЙ ПЕРИОД)'!K586</f>
        <v>0</v>
      </c>
      <c r="L96" s="110">
        <f>'Приложение 1 (ОТЧЕТНЫЙ ПЕРИОД)'!L586</f>
        <v>0</v>
      </c>
      <c r="M96" s="110">
        <f>'Приложение 1 (ОТЧЕТНЫЙ ПЕРИОД)'!M586</f>
        <v>0</v>
      </c>
      <c r="N96" s="111">
        <f>'Приложение 1 (ОТЧЕТНЫЙ ПЕРИОД)'!N586</f>
        <v>0</v>
      </c>
      <c r="O96" s="166"/>
      <c r="P96" s="266"/>
      <c r="Q96" s="167"/>
      <c r="R96" s="584" t="str">
        <f>B97</f>
        <v>НАУКА</v>
      </c>
      <c r="S96" s="187" t="str">
        <f>D96</f>
        <v>Всего</v>
      </c>
      <c r="T96" s="187">
        <f>E96</f>
        <v>0</v>
      </c>
      <c r="U96" s="187">
        <f t="shared" ref="U96:V96" si="28">F96</f>
        <v>0</v>
      </c>
      <c r="V96" s="187">
        <f t="shared" si="28"/>
        <v>0</v>
      </c>
      <c r="W96" s="187" t="e">
        <f>F96/E96%</f>
        <v>#DIV/0!</v>
      </c>
      <c r="X96" s="188" t="e">
        <f>G96/F96%</f>
        <v>#DIV/0!</v>
      </c>
      <c r="Y96" s="167"/>
      <c r="Z96" s="167"/>
      <c r="AH96" s="167"/>
      <c r="AI96" s="167"/>
      <c r="AJ96" s="167"/>
      <c r="AK96" s="167"/>
      <c r="AL96" s="167"/>
      <c r="AM96" s="167"/>
      <c r="AN96" s="167"/>
      <c r="AO96" s="167"/>
      <c r="AP96" s="167"/>
      <c r="AQ96" s="167"/>
      <c r="AR96" s="166"/>
      <c r="AS96" s="166"/>
      <c r="AT96" s="166"/>
      <c r="AU96" s="166"/>
      <c r="AV96" s="166"/>
      <c r="AW96" s="166"/>
      <c r="AX96" s="166"/>
      <c r="AY96" s="166"/>
      <c r="AZ96" s="166"/>
    </row>
    <row r="97" spans="1:52" s="38" customFormat="1" ht="20.25" customHeight="1" x14ac:dyDescent="0.25">
      <c r="A97" s="486"/>
      <c r="B97" s="493" t="str">
        <f>F95</f>
        <v>НАУКА</v>
      </c>
      <c r="C97" s="488"/>
      <c r="D97" s="56" t="s">
        <v>18</v>
      </c>
      <c r="E97" s="107">
        <f>'Приложение 1 (ОТЧЕТНЫЙ ПЕРИОД)'!E587</f>
        <v>0</v>
      </c>
      <c r="F97" s="107">
        <f>'Приложение 1 (ОТЧЕТНЫЙ ПЕРИОД)'!F587</f>
        <v>0</v>
      </c>
      <c r="G97" s="107">
        <f>'Приложение 1 (ОТЧЕТНЫЙ ПЕРИОД)'!G587</f>
        <v>0</v>
      </c>
      <c r="H97" s="107">
        <f>'Приложение 1 (ОТЧЕТНЫЙ ПЕРИОД)'!H587</f>
        <v>0</v>
      </c>
      <c r="I97" s="107">
        <f>'Приложение 1 (ОТЧЕТНЫЙ ПЕРИОД)'!I587</f>
        <v>0</v>
      </c>
      <c r="J97" s="591"/>
      <c r="K97" s="107">
        <f>'Приложение 1 (ОТЧЕТНЫЙ ПЕРИОД)'!K587</f>
        <v>0</v>
      </c>
      <c r="L97" s="107">
        <f>'Приложение 1 (ОТЧЕТНЫЙ ПЕРИОД)'!L587</f>
        <v>0</v>
      </c>
      <c r="M97" s="107">
        <f>'Приложение 1 (ОТЧЕТНЫЙ ПЕРИОД)'!M587</f>
        <v>0</v>
      </c>
      <c r="N97" s="112">
        <f>'Приложение 1 (ОТЧЕТНЫЙ ПЕРИОД)'!N587</f>
        <v>0</v>
      </c>
      <c r="O97" s="166"/>
      <c r="P97" s="266"/>
      <c r="Q97" s="167"/>
      <c r="R97" s="585"/>
      <c r="S97" s="185"/>
      <c r="T97" s="185"/>
      <c r="U97" s="185"/>
      <c r="V97" s="185"/>
      <c r="W97" s="181"/>
      <c r="X97" s="182"/>
      <c r="Y97" s="167"/>
      <c r="Z97" s="167"/>
      <c r="AH97" s="167"/>
      <c r="AI97" s="167"/>
      <c r="AJ97" s="167"/>
      <c r="AK97" s="167"/>
      <c r="AL97" s="167"/>
      <c r="AM97" s="167"/>
      <c r="AN97" s="167"/>
      <c r="AO97" s="167"/>
      <c r="AP97" s="167"/>
      <c r="AQ97" s="167"/>
      <c r="AR97" s="166"/>
      <c r="AS97" s="166"/>
      <c r="AT97" s="166"/>
      <c r="AU97" s="166"/>
      <c r="AV97" s="166"/>
      <c r="AW97" s="166"/>
      <c r="AX97" s="166"/>
      <c r="AY97" s="166"/>
      <c r="AZ97" s="166"/>
    </row>
    <row r="98" spans="1:52" s="38" customFormat="1" ht="20.25" customHeight="1" x14ac:dyDescent="0.25">
      <c r="A98" s="486"/>
      <c r="B98" s="494"/>
      <c r="C98" s="488"/>
      <c r="D98" s="56" t="s">
        <v>10</v>
      </c>
      <c r="E98" s="107">
        <f>'Приложение 1 (ОТЧЕТНЫЙ ПЕРИОД)'!E588</f>
        <v>0</v>
      </c>
      <c r="F98" s="107">
        <f>'Приложение 1 (ОТЧЕТНЫЙ ПЕРИОД)'!F588</f>
        <v>0</v>
      </c>
      <c r="G98" s="107">
        <f>'Приложение 1 (ОТЧЕТНЫЙ ПЕРИОД)'!G588</f>
        <v>0</v>
      </c>
      <c r="H98" s="107">
        <f>'Приложение 1 (ОТЧЕТНЫЙ ПЕРИОД)'!H588</f>
        <v>0</v>
      </c>
      <c r="I98" s="107">
        <f>'Приложение 1 (ОТЧЕТНЫЙ ПЕРИОД)'!I588</f>
        <v>0</v>
      </c>
      <c r="J98" s="591"/>
      <c r="K98" s="107">
        <f>'Приложение 1 (ОТЧЕТНЫЙ ПЕРИОД)'!K588</f>
        <v>0</v>
      </c>
      <c r="L98" s="107">
        <f>'Приложение 1 (ОТЧЕТНЫЙ ПЕРИОД)'!L588</f>
        <v>0</v>
      </c>
      <c r="M98" s="107">
        <f>'Приложение 1 (ОТЧЕТНЫЙ ПЕРИОД)'!M588</f>
        <v>0</v>
      </c>
      <c r="N98" s="112">
        <f>'Приложение 1 (ОТЧЕТНЫЙ ПЕРИОД)'!N588</f>
        <v>0</v>
      </c>
      <c r="O98" s="166"/>
      <c r="P98" s="266"/>
      <c r="Q98" s="167"/>
      <c r="R98" s="585"/>
      <c r="S98" s="185"/>
      <c r="T98" s="185"/>
      <c r="U98" s="185"/>
      <c r="V98" s="185"/>
      <c r="W98" s="181"/>
      <c r="X98" s="182"/>
      <c r="Y98" s="167"/>
      <c r="Z98" s="167"/>
      <c r="AH98" s="167"/>
      <c r="AI98" s="167"/>
      <c r="AJ98" s="167"/>
      <c r="AK98" s="167"/>
      <c r="AL98" s="167"/>
      <c r="AM98" s="167"/>
      <c r="AN98" s="167"/>
      <c r="AO98" s="167"/>
      <c r="AP98" s="167"/>
      <c r="AQ98" s="167"/>
      <c r="AR98" s="166"/>
      <c r="AS98" s="166"/>
      <c r="AT98" s="166"/>
      <c r="AU98" s="166"/>
      <c r="AV98" s="166"/>
      <c r="AW98" s="166"/>
      <c r="AX98" s="166"/>
      <c r="AY98" s="166"/>
      <c r="AZ98" s="166"/>
    </row>
    <row r="99" spans="1:52" s="38" customFormat="1" ht="21" customHeight="1" thickBot="1" x14ac:dyDescent="0.3">
      <c r="A99" s="487"/>
      <c r="B99" s="495"/>
      <c r="C99" s="489"/>
      <c r="D99" s="98" t="s">
        <v>11</v>
      </c>
      <c r="E99" s="113">
        <f>'Приложение 1 (ОТЧЕТНЫЙ ПЕРИОД)'!E589</f>
        <v>0</v>
      </c>
      <c r="F99" s="113">
        <f>'Приложение 1 (ОТЧЕТНЫЙ ПЕРИОД)'!F589</f>
        <v>0</v>
      </c>
      <c r="G99" s="113">
        <f>'Приложение 1 (ОТЧЕТНЫЙ ПЕРИОД)'!G589</f>
        <v>0</v>
      </c>
      <c r="H99" s="113">
        <f>'Приложение 1 (ОТЧЕТНЫЙ ПЕРИОД)'!H589</f>
        <v>0</v>
      </c>
      <c r="I99" s="113">
        <f>'Приложение 1 (ОТЧЕТНЫЙ ПЕРИОД)'!I589</f>
        <v>0</v>
      </c>
      <c r="J99" s="592"/>
      <c r="K99" s="113">
        <f>'Приложение 1 (ОТЧЕТНЫЙ ПЕРИОД)'!K589</f>
        <v>0</v>
      </c>
      <c r="L99" s="113">
        <f>'Приложение 1 (ОТЧЕТНЫЙ ПЕРИОД)'!L589</f>
        <v>0</v>
      </c>
      <c r="M99" s="113">
        <f>'Приложение 1 (ОТЧЕТНЫЙ ПЕРИОД)'!M589</f>
        <v>0</v>
      </c>
      <c r="N99" s="114">
        <f>'Приложение 1 (ОТЧЕТНЫЙ ПЕРИОД)'!N589</f>
        <v>0</v>
      </c>
      <c r="O99" s="166"/>
      <c r="P99" s="266"/>
      <c r="Q99" s="167"/>
      <c r="R99" s="586"/>
      <c r="S99" s="186"/>
      <c r="T99" s="186"/>
      <c r="U99" s="186"/>
      <c r="V99" s="186"/>
      <c r="W99" s="183"/>
      <c r="X99" s="184"/>
      <c r="Y99" s="167"/>
      <c r="Z99" s="167"/>
      <c r="AH99" s="167"/>
      <c r="AI99" s="167"/>
      <c r="AJ99" s="167"/>
      <c r="AK99" s="167"/>
      <c r="AL99" s="167"/>
      <c r="AM99" s="167"/>
      <c r="AN99" s="167"/>
      <c r="AO99" s="167"/>
      <c r="AP99" s="167"/>
      <c r="AQ99" s="167"/>
      <c r="AR99" s="166"/>
      <c r="AS99" s="166"/>
      <c r="AT99" s="166"/>
      <c r="AU99" s="166"/>
      <c r="AV99" s="166"/>
      <c r="AW99" s="166"/>
      <c r="AX99" s="166"/>
      <c r="AY99" s="166"/>
      <c r="AZ99" s="166"/>
    </row>
    <row r="100" spans="1:52" s="38" customFormat="1" ht="23.25" x14ac:dyDescent="0.35">
      <c r="A100"/>
      <c r="B100"/>
      <c r="C100" s="119"/>
      <c r="D100" s="120" t="s">
        <v>66</v>
      </c>
      <c r="E100" s="121">
        <f>E97+E98+E99</f>
        <v>0</v>
      </c>
      <c r="F100" s="121">
        <f>F97+F98+F99</f>
        <v>0</v>
      </c>
      <c r="G100" s="121">
        <f>G97+G98+G99</f>
        <v>0</v>
      </c>
      <c r="H100" s="121">
        <f>H97+H98+H99</f>
        <v>0</v>
      </c>
      <c r="I100" s="121">
        <f>I97+I98+I99</f>
        <v>0</v>
      </c>
      <c r="J100" s="121"/>
      <c r="K100" s="121">
        <f>K97+K98+K99</f>
        <v>0</v>
      </c>
      <c r="L100" s="121">
        <f>L97+L98+L99</f>
        <v>0</v>
      </c>
      <c r="M100" s="121">
        <f>M97+M98+M99</f>
        <v>0</v>
      </c>
      <c r="N100" s="121">
        <f>N97+N98+N99</f>
        <v>0</v>
      </c>
      <c r="O100" s="171"/>
      <c r="P100" s="270">
        <f>SUM(E100:O100)</f>
        <v>0</v>
      </c>
      <c r="Q100" s="167"/>
      <c r="R100" s="167"/>
      <c r="S100" s="159"/>
      <c r="T100" s="159"/>
      <c r="U100" s="159"/>
      <c r="V100" s="159"/>
      <c r="W100" s="167"/>
      <c r="X100" s="167"/>
      <c r="Y100" s="167"/>
      <c r="Z100" s="167"/>
      <c r="AA100" s="167"/>
      <c r="AB100" s="159"/>
      <c r="AC100" s="159"/>
      <c r="AD100" s="159"/>
      <c r="AE100" s="159"/>
      <c r="AF100" s="167"/>
      <c r="AG100" s="167"/>
      <c r="AH100" s="167"/>
      <c r="AI100" s="167"/>
      <c r="AJ100" s="167"/>
      <c r="AK100" s="167"/>
      <c r="AL100" s="167"/>
      <c r="AM100" s="167"/>
      <c r="AN100" s="167"/>
      <c r="AO100" s="167"/>
      <c r="AP100" s="167"/>
      <c r="AQ100" s="167"/>
      <c r="AR100" s="166"/>
      <c r="AS100" s="166"/>
      <c r="AT100" s="166"/>
      <c r="AU100" s="166"/>
      <c r="AV100" s="166"/>
      <c r="AW100" s="166"/>
      <c r="AX100" s="166"/>
      <c r="AY100" s="166"/>
      <c r="AZ100" s="166"/>
    </row>
    <row r="101" spans="1:52" s="38" customFormat="1" ht="24" thickBot="1" x14ac:dyDescent="0.4">
      <c r="A101"/>
      <c r="B101"/>
      <c r="C101"/>
      <c r="D101" s="118" t="s">
        <v>66</v>
      </c>
      <c r="E101" s="117">
        <f>E100-E96</f>
        <v>0</v>
      </c>
      <c r="F101" s="117">
        <f>F100-F96</f>
        <v>0</v>
      </c>
      <c r="G101" s="117">
        <f>G100-G96</f>
        <v>0</v>
      </c>
      <c r="H101" s="117">
        <f>H100-H96</f>
        <v>0</v>
      </c>
      <c r="I101" s="117">
        <f>I100-I96</f>
        <v>0</v>
      </c>
      <c r="J101" s="117"/>
      <c r="K101" s="117">
        <f>K100-K96</f>
        <v>0</v>
      </c>
      <c r="L101" s="117">
        <f>L100-L96</f>
        <v>0</v>
      </c>
      <c r="M101" s="117">
        <f>M100-M96</f>
        <v>0</v>
      </c>
      <c r="N101" s="117">
        <f>N100-N96</f>
        <v>0</v>
      </c>
      <c r="O101" s="163"/>
      <c r="P101" s="269">
        <f>SUM(E101:O101)</f>
        <v>0</v>
      </c>
      <c r="Q101" s="167"/>
      <c r="R101" s="167"/>
      <c r="S101" s="159"/>
      <c r="T101" s="159"/>
      <c r="U101" s="159"/>
      <c r="V101" s="159"/>
      <c r="W101" s="167"/>
      <c r="X101" s="167"/>
      <c r="Y101" s="167"/>
      <c r="Z101" s="167"/>
      <c r="AA101" s="167"/>
      <c r="AB101" s="159"/>
      <c r="AC101" s="159"/>
      <c r="AD101" s="159"/>
      <c r="AE101" s="159"/>
      <c r="AF101" s="167"/>
      <c r="AG101" s="167"/>
      <c r="AH101" s="167"/>
      <c r="AI101" s="167"/>
      <c r="AJ101" s="167"/>
      <c r="AK101" s="167"/>
      <c r="AL101" s="167"/>
      <c r="AM101" s="167"/>
      <c r="AN101" s="167"/>
      <c r="AO101" s="167"/>
      <c r="AP101" s="167"/>
      <c r="AQ101" s="167"/>
      <c r="AR101" s="166"/>
      <c r="AS101" s="166"/>
      <c r="AT101" s="166"/>
      <c r="AU101" s="166"/>
      <c r="AV101" s="166"/>
      <c r="AW101" s="166"/>
      <c r="AX101" s="166"/>
      <c r="AY101" s="166"/>
      <c r="AZ101" s="166"/>
    </row>
    <row r="102" spans="1:52" s="38" customFormat="1" ht="38.25" customHeight="1" thickBot="1" x14ac:dyDescent="0.3">
      <c r="A102" s="73"/>
      <c r="B102" s="74"/>
      <c r="C102" s="74"/>
      <c r="D102" s="74"/>
      <c r="E102" s="104" t="s">
        <v>91</v>
      </c>
      <c r="F102" s="103" t="s">
        <v>61</v>
      </c>
      <c r="G102" s="105"/>
      <c r="H102" s="74"/>
      <c r="I102" s="74"/>
      <c r="J102" s="74"/>
      <c r="K102" s="74"/>
      <c r="L102" s="74"/>
      <c r="M102" s="74"/>
      <c r="N102" s="75"/>
      <c r="O102" s="166"/>
      <c r="P102" s="266"/>
      <c r="Q102" s="167"/>
      <c r="R102" s="167"/>
      <c r="S102" s="159"/>
      <c r="T102" s="159"/>
      <c r="U102" s="159"/>
      <c r="V102" s="159"/>
      <c r="W102" s="167"/>
      <c r="X102" s="167"/>
      <c r="Y102" s="167"/>
      <c r="Z102" s="167"/>
      <c r="AA102" s="167"/>
      <c r="AB102" s="159"/>
      <c r="AC102" s="159"/>
      <c r="AD102" s="159"/>
      <c r="AE102" s="159"/>
      <c r="AF102" s="167"/>
      <c r="AG102" s="167"/>
      <c r="AH102" s="167"/>
      <c r="AI102" s="167"/>
      <c r="AJ102" s="167"/>
      <c r="AK102" s="167"/>
      <c r="AL102" s="167"/>
      <c r="AM102" s="167"/>
      <c r="AN102" s="167"/>
      <c r="AO102" s="167"/>
      <c r="AP102" s="167"/>
      <c r="AQ102" s="167"/>
      <c r="AR102" s="166"/>
      <c r="AS102" s="166"/>
      <c r="AT102" s="166"/>
      <c r="AU102" s="166"/>
      <c r="AV102" s="166"/>
      <c r="AW102" s="166"/>
      <c r="AX102" s="166"/>
      <c r="AY102" s="166"/>
      <c r="AZ102" s="166"/>
    </row>
    <row r="103" spans="1:52" s="38" customFormat="1" ht="40.5" x14ac:dyDescent="0.25">
      <c r="A103" s="486" t="str">
        <f>E102</f>
        <v>IX.</v>
      </c>
      <c r="B103" s="77" t="s">
        <v>52</v>
      </c>
      <c r="C103" s="488"/>
      <c r="D103" s="55" t="s">
        <v>9</v>
      </c>
      <c r="E103" s="110">
        <f>'Приложение 1 (ОТЧЕТНЫЙ ПЕРИОД)'!E650</f>
        <v>0</v>
      </c>
      <c r="F103" s="110">
        <f>'Приложение 1 (ОТЧЕТНЫЙ ПЕРИОД)'!F650</f>
        <v>0</v>
      </c>
      <c r="G103" s="110">
        <f>'Приложение 1 (ОТЧЕТНЫЙ ПЕРИОД)'!G650</f>
        <v>0</v>
      </c>
      <c r="H103" s="110">
        <f>'Приложение 1 (ОТЧЕТНЫЙ ПЕРИОД)'!H650</f>
        <v>0</v>
      </c>
      <c r="I103" s="110">
        <f>'Приложение 1 (ОТЧЕТНЫЙ ПЕРИОД)'!I650</f>
        <v>0</v>
      </c>
      <c r="J103" s="590"/>
      <c r="K103" s="110">
        <f>'Приложение 1 (ОТЧЕТНЫЙ ПЕРИОД)'!K650</f>
        <v>0</v>
      </c>
      <c r="L103" s="110">
        <f>'Приложение 1 (ОТЧЕТНЫЙ ПЕРИОД)'!L650</f>
        <v>0</v>
      </c>
      <c r="M103" s="110">
        <f>'Приложение 1 (ОТЧЕТНЫЙ ПЕРИОД)'!M650</f>
        <v>0</v>
      </c>
      <c r="N103" s="111">
        <f>'Приложение 1 (ОТЧЕТНЫЙ ПЕРИОД)'!N650</f>
        <v>0</v>
      </c>
      <c r="O103" s="166"/>
      <c r="P103" s="266"/>
      <c r="Q103" s="167"/>
      <c r="R103" s="584" t="str">
        <f>B104</f>
        <v>ЦИФРОВАЯ ЭКОНОМИКА</v>
      </c>
      <c r="S103" s="187" t="str">
        <f>D103</f>
        <v>Всего</v>
      </c>
      <c r="T103" s="187">
        <f>E103</f>
        <v>0</v>
      </c>
      <c r="U103" s="187">
        <f t="shared" ref="U103:V103" si="29">F103</f>
        <v>0</v>
      </c>
      <c r="V103" s="187">
        <f t="shared" si="29"/>
        <v>0</v>
      </c>
      <c r="W103" s="187" t="e">
        <f>F103/E103%</f>
        <v>#DIV/0!</v>
      </c>
      <c r="X103" s="188" t="e">
        <f>G103/F103%</f>
        <v>#DIV/0!</v>
      </c>
      <c r="Y103" s="167"/>
      <c r="Z103" s="167"/>
      <c r="AH103" s="167"/>
      <c r="AI103" s="167"/>
      <c r="AJ103" s="167"/>
      <c r="AK103" s="167"/>
      <c r="AL103" s="167"/>
      <c r="AM103" s="167"/>
      <c r="AN103" s="167"/>
      <c r="AO103" s="167"/>
      <c r="AP103" s="167"/>
      <c r="AQ103" s="167"/>
      <c r="AR103" s="166"/>
      <c r="AS103" s="166"/>
      <c r="AT103" s="166"/>
      <c r="AU103" s="166"/>
      <c r="AV103" s="166"/>
      <c r="AW103" s="166"/>
      <c r="AX103" s="166"/>
      <c r="AY103" s="166"/>
      <c r="AZ103" s="166"/>
    </row>
    <row r="104" spans="1:52" s="38" customFormat="1" ht="23.25" customHeight="1" x14ac:dyDescent="0.25">
      <c r="A104" s="486"/>
      <c r="B104" s="493" t="str">
        <f>F102</f>
        <v>ЦИФРОВАЯ ЭКОНОМИКА</v>
      </c>
      <c r="C104" s="488"/>
      <c r="D104" s="56" t="s">
        <v>18</v>
      </c>
      <c r="E104" s="107">
        <f>'Приложение 1 (ОТЧЕТНЫЙ ПЕРИОД)'!E651</f>
        <v>0</v>
      </c>
      <c r="F104" s="107">
        <f>'Приложение 1 (ОТЧЕТНЫЙ ПЕРИОД)'!F651</f>
        <v>0</v>
      </c>
      <c r="G104" s="107">
        <f>'Приложение 1 (ОТЧЕТНЫЙ ПЕРИОД)'!G651</f>
        <v>0</v>
      </c>
      <c r="H104" s="107">
        <f>'Приложение 1 (ОТЧЕТНЫЙ ПЕРИОД)'!H651</f>
        <v>0</v>
      </c>
      <c r="I104" s="107">
        <f>'Приложение 1 (ОТЧЕТНЫЙ ПЕРИОД)'!I651</f>
        <v>0</v>
      </c>
      <c r="J104" s="591"/>
      <c r="K104" s="107">
        <f>'Приложение 1 (ОТЧЕТНЫЙ ПЕРИОД)'!K651</f>
        <v>0</v>
      </c>
      <c r="L104" s="107">
        <f>'Приложение 1 (ОТЧЕТНЫЙ ПЕРИОД)'!L651</f>
        <v>0</v>
      </c>
      <c r="M104" s="107">
        <f>'Приложение 1 (ОТЧЕТНЫЙ ПЕРИОД)'!M651</f>
        <v>0</v>
      </c>
      <c r="N104" s="112">
        <f>'Приложение 1 (ОТЧЕТНЫЙ ПЕРИОД)'!N651</f>
        <v>0</v>
      </c>
      <c r="O104" s="166"/>
      <c r="P104" s="266"/>
      <c r="Q104" s="167"/>
      <c r="R104" s="585"/>
      <c r="S104" s="185"/>
      <c r="T104" s="185"/>
      <c r="U104" s="185"/>
      <c r="V104" s="185"/>
      <c r="W104" s="181"/>
      <c r="X104" s="182"/>
      <c r="Y104" s="167"/>
      <c r="Z104" s="167"/>
      <c r="AH104" s="167"/>
      <c r="AI104" s="167"/>
      <c r="AJ104" s="167"/>
      <c r="AK104" s="167"/>
      <c r="AL104" s="167"/>
      <c r="AM104" s="167"/>
      <c r="AN104" s="167"/>
      <c r="AO104" s="167"/>
      <c r="AP104" s="167"/>
      <c r="AQ104" s="167"/>
      <c r="AR104" s="166"/>
      <c r="AS104" s="166"/>
      <c r="AT104" s="166"/>
      <c r="AU104" s="166"/>
      <c r="AV104" s="166"/>
      <c r="AW104" s="166"/>
      <c r="AX104" s="166"/>
      <c r="AY104" s="166"/>
      <c r="AZ104" s="166"/>
    </row>
    <row r="105" spans="1:52" s="38" customFormat="1" ht="23.25" customHeight="1" x14ac:dyDescent="0.25">
      <c r="A105" s="486"/>
      <c r="B105" s="494"/>
      <c r="C105" s="488"/>
      <c r="D105" s="56" t="s">
        <v>10</v>
      </c>
      <c r="E105" s="107">
        <f>'Приложение 1 (ОТЧЕТНЫЙ ПЕРИОД)'!E652</f>
        <v>0</v>
      </c>
      <c r="F105" s="107">
        <f>'Приложение 1 (ОТЧЕТНЫЙ ПЕРИОД)'!F652</f>
        <v>0</v>
      </c>
      <c r="G105" s="107">
        <f>'Приложение 1 (ОТЧЕТНЫЙ ПЕРИОД)'!G652</f>
        <v>0</v>
      </c>
      <c r="H105" s="107">
        <f>'Приложение 1 (ОТЧЕТНЫЙ ПЕРИОД)'!H652</f>
        <v>0</v>
      </c>
      <c r="I105" s="107">
        <f>'Приложение 1 (ОТЧЕТНЫЙ ПЕРИОД)'!I652</f>
        <v>0</v>
      </c>
      <c r="J105" s="591"/>
      <c r="K105" s="107">
        <f>'Приложение 1 (ОТЧЕТНЫЙ ПЕРИОД)'!K652</f>
        <v>0</v>
      </c>
      <c r="L105" s="107">
        <f>'Приложение 1 (ОТЧЕТНЫЙ ПЕРИОД)'!L652</f>
        <v>0</v>
      </c>
      <c r="M105" s="107">
        <f>'Приложение 1 (ОТЧЕТНЫЙ ПЕРИОД)'!M652</f>
        <v>0</v>
      </c>
      <c r="N105" s="112">
        <f>'Приложение 1 (ОТЧЕТНЫЙ ПЕРИОД)'!N652</f>
        <v>0</v>
      </c>
      <c r="O105" s="166"/>
      <c r="P105" s="266"/>
      <c r="Q105" s="167"/>
      <c r="R105" s="585"/>
      <c r="S105" s="185"/>
      <c r="T105" s="185"/>
      <c r="U105" s="185"/>
      <c r="V105" s="185"/>
      <c r="W105" s="181"/>
      <c r="X105" s="182"/>
      <c r="Y105" s="167"/>
      <c r="Z105" s="167"/>
      <c r="AH105" s="167"/>
      <c r="AI105" s="167"/>
      <c r="AJ105" s="167"/>
      <c r="AK105" s="167"/>
      <c r="AL105" s="167"/>
      <c r="AM105" s="167"/>
      <c r="AN105" s="167"/>
      <c r="AO105" s="167"/>
      <c r="AP105" s="167"/>
      <c r="AQ105" s="167"/>
      <c r="AR105" s="166"/>
      <c r="AS105" s="166"/>
      <c r="AT105" s="166"/>
      <c r="AU105" s="166"/>
      <c r="AV105" s="166"/>
      <c r="AW105" s="166"/>
      <c r="AX105" s="166"/>
      <c r="AY105" s="166"/>
      <c r="AZ105" s="166"/>
    </row>
    <row r="106" spans="1:52" s="38" customFormat="1" ht="23.25" customHeight="1" thickBot="1" x14ac:dyDescent="0.3">
      <c r="A106" s="487"/>
      <c r="B106" s="495"/>
      <c r="C106" s="489"/>
      <c r="D106" s="98" t="s">
        <v>11</v>
      </c>
      <c r="E106" s="113">
        <f>'Приложение 1 (ОТЧЕТНЫЙ ПЕРИОД)'!E653</f>
        <v>0</v>
      </c>
      <c r="F106" s="113">
        <f>'Приложение 1 (ОТЧЕТНЫЙ ПЕРИОД)'!F653</f>
        <v>0</v>
      </c>
      <c r="G106" s="113">
        <f>'Приложение 1 (ОТЧЕТНЫЙ ПЕРИОД)'!G653</f>
        <v>0</v>
      </c>
      <c r="H106" s="113">
        <f>'Приложение 1 (ОТЧЕТНЫЙ ПЕРИОД)'!H653</f>
        <v>0</v>
      </c>
      <c r="I106" s="113">
        <f>'Приложение 1 (ОТЧЕТНЫЙ ПЕРИОД)'!I653</f>
        <v>0</v>
      </c>
      <c r="J106" s="592"/>
      <c r="K106" s="113">
        <f>'Приложение 1 (ОТЧЕТНЫЙ ПЕРИОД)'!K653</f>
        <v>0</v>
      </c>
      <c r="L106" s="113">
        <f>'Приложение 1 (ОТЧЕТНЫЙ ПЕРИОД)'!L653</f>
        <v>0</v>
      </c>
      <c r="M106" s="113">
        <f>'Приложение 1 (ОТЧЕТНЫЙ ПЕРИОД)'!M653</f>
        <v>0</v>
      </c>
      <c r="N106" s="114">
        <f>'Приложение 1 (ОТЧЕТНЫЙ ПЕРИОД)'!N653</f>
        <v>0</v>
      </c>
      <c r="O106" s="166"/>
      <c r="P106" s="266"/>
      <c r="Q106" s="167"/>
      <c r="R106" s="586"/>
      <c r="S106" s="186"/>
      <c r="T106" s="186"/>
      <c r="U106" s="186"/>
      <c r="V106" s="186"/>
      <c r="W106" s="183"/>
      <c r="X106" s="184"/>
      <c r="Y106" s="167"/>
      <c r="Z106" s="167"/>
      <c r="AH106" s="167"/>
      <c r="AI106" s="167"/>
      <c r="AJ106" s="167"/>
      <c r="AK106" s="167"/>
      <c r="AL106" s="167"/>
      <c r="AM106" s="167"/>
      <c r="AN106" s="167"/>
      <c r="AO106" s="167"/>
      <c r="AP106" s="167"/>
      <c r="AQ106" s="167"/>
      <c r="AR106" s="166"/>
      <c r="AS106" s="166"/>
      <c r="AT106" s="166"/>
      <c r="AU106" s="166"/>
      <c r="AV106" s="166"/>
      <c r="AW106" s="166"/>
      <c r="AX106" s="166"/>
      <c r="AY106" s="166"/>
      <c r="AZ106" s="166"/>
    </row>
    <row r="107" spans="1:52" s="38" customFormat="1" ht="23.25" x14ac:dyDescent="0.35">
      <c r="A107"/>
      <c r="B107"/>
      <c r="C107" s="119"/>
      <c r="D107" s="120" t="s">
        <v>66</v>
      </c>
      <c r="E107" s="121">
        <f>E104+E105+E106</f>
        <v>0</v>
      </c>
      <c r="F107" s="121">
        <f>F104+F105+F106</f>
        <v>0</v>
      </c>
      <c r="G107" s="121">
        <f>G104+G105+G106</f>
        <v>0</v>
      </c>
      <c r="H107" s="121">
        <f>H104+H105+H106</f>
        <v>0</v>
      </c>
      <c r="I107" s="121">
        <f>I104+I105+I106</f>
        <v>0</v>
      </c>
      <c r="J107" s="121"/>
      <c r="K107" s="121">
        <f>K104+K105+K106</f>
        <v>0</v>
      </c>
      <c r="L107" s="121">
        <f>L104+L105+L106</f>
        <v>0</v>
      </c>
      <c r="M107" s="121">
        <f>M104+M105+M106</f>
        <v>0</v>
      </c>
      <c r="N107" s="121">
        <f>N104+N105+N106</f>
        <v>0</v>
      </c>
      <c r="O107" s="171"/>
      <c r="P107" s="270">
        <f>SUM(E107:O107)</f>
        <v>0</v>
      </c>
      <c r="Q107" s="167"/>
      <c r="R107" s="167"/>
      <c r="S107" s="159"/>
      <c r="T107" s="159"/>
      <c r="U107" s="159"/>
      <c r="V107" s="159"/>
      <c r="W107" s="167"/>
      <c r="X107" s="167"/>
      <c r="Y107" s="167"/>
      <c r="Z107" s="167"/>
      <c r="AA107" s="167"/>
      <c r="AB107" s="159"/>
      <c r="AC107" s="159"/>
      <c r="AD107" s="159"/>
      <c r="AE107" s="159"/>
      <c r="AF107" s="167"/>
      <c r="AG107" s="167"/>
      <c r="AH107" s="167"/>
      <c r="AI107" s="167"/>
      <c r="AJ107" s="167"/>
      <c r="AK107" s="167"/>
      <c r="AL107" s="167"/>
      <c r="AM107" s="167"/>
      <c r="AN107" s="167"/>
      <c r="AO107" s="167"/>
      <c r="AP107" s="167"/>
      <c r="AQ107" s="167"/>
      <c r="AR107" s="166"/>
      <c r="AS107" s="166"/>
      <c r="AT107" s="166"/>
      <c r="AU107" s="166"/>
      <c r="AV107" s="166"/>
      <c r="AW107" s="166"/>
      <c r="AX107" s="166"/>
      <c r="AY107" s="166"/>
      <c r="AZ107" s="166"/>
    </row>
    <row r="108" spans="1:52" s="38" customFormat="1" ht="24" thickBot="1" x14ac:dyDescent="0.4">
      <c r="A108"/>
      <c r="B108"/>
      <c r="C108"/>
      <c r="D108" s="118" t="s">
        <v>66</v>
      </c>
      <c r="E108" s="117">
        <f>E107-E103</f>
        <v>0</v>
      </c>
      <c r="F108" s="117">
        <f>F107-F103</f>
        <v>0</v>
      </c>
      <c r="G108" s="117">
        <f>G107-G103</f>
        <v>0</v>
      </c>
      <c r="H108" s="117">
        <f>H107-H103</f>
        <v>0</v>
      </c>
      <c r="I108" s="117">
        <f>I107-I103</f>
        <v>0</v>
      </c>
      <c r="J108" s="117"/>
      <c r="K108" s="117">
        <f>K107-K103</f>
        <v>0</v>
      </c>
      <c r="L108" s="117">
        <f>L107-L103</f>
        <v>0</v>
      </c>
      <c r="M108" s="117">
        <f>M107-M103</f>
        <v>0</v>
      </c>
      <c r="N108" s="117">
        <f>N107-N103</f>
        <v>0</v>
      </c>
      <c r="O108" s="163"/>
      <c r="P108" s="269">
        <f>SUM(E108:O108)</f>
        <v>0</v>
      </c>
      <c r="Q108" s="167"/>
      <c r="R108" s="167"/>
      <c r="S108" s="159"/>
      <c r="T108" s="159"/>
      <c r="U108" s="159"/>
      <c r="V108" s="159"/>
      <c r="W108" s="167"/>
      <c r="X108" s="167"/>
      <c r="Y108" s="167"/>
      <c r="Z108" s="167"/>
      <c r="AA108" s="167"/>
      <c r="AB108" s="159"/>
      <c r="AC108" s="159"/>
      <c r="AD108" s="159"/>
      <c r="AE108" s="159"/>
      <c r="AF108" s="167"/>
      <c r="AG108" s="167"/>
      <c r="AH108" s="167"/>
      <c r="AI108" s="167"/>
      <c r="AJ108" s="167"/>
      <c r="AK108" s="167"/>
      <c r="AL108" s="167"/>
      <c r="AM108" s="167"/>
      <c r="AN108" s="167"/>
      <c r="AO108" s="167"/>
      <c r="AP108" s="167"/>
      <c r="AQ108" s="167"/>
      <c r="AR108" s="166"/>
      <c r="AS108" s="166"/>
      <c r="AT108" s="166"/>
      <c r="AU108" s="166"/>
      <c r="AV108" s="166"/>
      <c r="AW108" s="166"/>
      <c r="AX108" s="166"/>
      <c r="AY108" s="166"/>
      <c r="AZ108" s="166"/>
    </row>
    <row r="109" spans="1:52" s="38" customFormat="1" ht="26.25" customHeight="1" thickBot="1" x14ac:dyDescent="0.3">
      <c r="A109" s="73"/>
      <c r="B109" s="74"/>
      <c r="C109" s="74"/>
      <c r="D109" s="74"/>
      <c r="E109" s="104" t="s">
        <v>92</v>
      </c>
      <c r="F109" s="103" t="s">
        <v>62</v>
      </c>
      <c r="G109" s="105"/>
      <c r="H109" s="74"/>
      <c r="I109" s="74"/>
      <c r="J109" s="74"/>
      <c r="K109" s="74"/>
      <c r="L109" s="74"/>
      <c r="M109" s="74"/>
      <c r="N109" s="75"/>
      <c r="O109" s="166"/>
      <c r="P109" s="266"/>
      <c r="Q109" s="167"/>
      <c r="R109" s="167"/>
      <c r="S109" s="159"/>
      <c r="T109" s="159"/>
      <c r="U109" s="159"/>
      <c r="V109" s="159"/>
      <c r="W109" s="167"/>
      <c r="X109" s="167"/>
      <c r="Y109" s="167"/>
      <c r="Z109" s="167"/>
      <c r="AA109" s="167"/>
      <c r="AB109" s="159"/>
      <c r="AC109" s="159"/>
      <c r="AD109" s="159"/>
      <c r="AE109" s="159"/>
      <c r="AF109" s="167"/>
      <c r="AG109" s="167"/>
      <c r="AH109" s="167"/>
      <c r="AI109" s="167"/>
      <c r="AJ109" s="167"/>
      <c r="AK109" s="167"/>
      <c r="AL109" s="167"/>
      <c r="AM109" s="167"/>
      <c r="AN109" s="167"/>
      <c r="AO109" s="167"/>
      <c r="AP109" s="167"/>
      <c r="AQ109" s="167"/>
      <c r="AR109" s="166"/>
      <c r="AS109" s="166"/>
      <c r="AT109" s="166"/>
      <c r="AU109" s="166"/>
      <c r="AV109" s="166"/>
      <c r="AW109" s="166"/>
      <c r="AX109" s="166"/>
      <c r="AY109" s="166"/>
      <c r="AZ109" s="166"/>
    </row>
    <row r="110" spans="1:52" s="38" customFormat="1" ht="40.5" x14ac:dyDescent="0.25">
      <c r="A110" s="486">
        <v>1</v>
      </c>
      <c r="B110" s="77" t="s">
        <v>52</v>
      </c>
      <c r="C110" s="488"/>
      <c r="D110" s="55" t="s">
        <v>9</v>
      </c>
      <c r="E110" s="110">
        <f>'Приложение 1 (ОТЧЕТНЫЙ ПЕРИОД)'!E686</f>
        <v>2.5799999999999996</v>
      </c>
      <c r="F110" s="110">
        <f>'Приложение 1 (ОТЧЕТНЫЙ ПЕРИОД)'!F686</f>
        <v>2.5799999999999996</v>
      </c>
      <c r="G110" s="110">
        <f>'Приложение 1 (ОТЧЕТНЫЙ ПЕРИОД)'!G686</f>
        <v>2.5799999999999996</v>
      </c>
      <c r="H110" s="110">
        <f>'Приложение 1 (ОТЧЕТНЫЙ ПЕРИОД)'!H686</f>
        <v>0</v>
      </c>
      <c r="I110" s="110">
        <f>'Приложение 1 (ОТЧЕТНЫЙ ПЕРИОД)'!I686</f>
        <v>1.2</v>
      </c>
      <c r="J110" s="590"/>
      <c r="K110" s="110">
        <f>'Приложение 1 (ОТЧЕТНЫЙ ПЕРИОД)'!K686</f>
        <v>0</v>
      </c>
      <c r="L110" s="110">
        <f>'Приложение 1 (ОТЧЕТНЫЙ ПЕРИОД)'!L686</f>
        <v>2.5</v>
      </c>
      <c r="M110" s="110">
        <f>'Приложение 1 (ОТЧЕТНЫЙ ПЕРИОД)'!M686</f>
        <v>0</v>
      </c>
      <c r="N110" s="111">
        <f>'Приложение 1 (ОТЧЕТНЫЙ ПЕРИОД)'!N686</f>
        <v>6.28</v>
      </c>
      <c r="O110" s="166"/>
      <c r="P110" s="266"/>
      <c r="Q110" s="167"/>
      <c r="R110" s="584" t="str">
        <f>B111</f>
        <v>КУЛЬТУРА</v>
      </c>
      <c r="S110" s="187" t="str">
        <f>D110</f>
        <v>Всего</v>
      </c>
      <c r="T110" s="187">
        <f>E110</f>
        <v>2.5799999999999996</v>
      </c>
      <c r="U110" s="187">
        <f t="shared" ref="U110:V110" si="30">F110</f>
        <v>2.5799999999999996</v>
      </c>
      <c r="V110" s="187">
        <f t="shared" si="30"/>
        <v>2.5799999999999996</v>
      </c>
      <c r="W110" s="187">
        <f>F110/E110%</f>
        <v>100</v>
      </c>
      <c r="X110" s="188">
        <f>G110/F110%</f>
        <v>100</v>
      </c>
      <c r="Y110" s="167"/>
      <c r="Z110" s="167"/>
      <c r="AH110" s="167"/>
      <c r="AI110" s="167"/>
      <c r="AJ110" s="167"/>
      <c r="AK110" s="167"/>
      <c r="AL110" s="167"/>
      <c r="AM110" s="167"/>
      <c r="AN110" s="167"/>
      <c r="AO110" s="167"/>
      <c r="AP110" s="167"/>
      <c r="AQ110" s="167"/>
      <c r="AR110" s="166"/>
      <c r="AS110" s="166"/>
      <c r="AT110" s="166"/>
      <c r="AU110" s="166"/>
      <c r="AV110" s="166"/>
      <c r="AW110" s="166"/>
      <c r="AX110" s="166"/>
      <c r="AY110" s="166"/>
      <c r="AZ110" s="166"/>
    </row>
    <row r="111" spans="1:52" s="38" customFormat="1" ht="23.25" customHeight="1" x14ac:dyDescent="0.25">
      <c r="A111" s="486"/>
      <c r="B111" s="493" t="str">
        <f>F109</f>
        <v>КУЛЬТУРА</v>
      </c>
      <c r="C111" s="488"/>
      <c r="D111" s="56" t="s">
        <v>18</v>
      </c>
      <c r="E111" s="107">
        <f>'Приложение 1 (ОТЧЕТНЫЙ ПЕРИОД)'!E687</f>
        <v>2.38</v>
      </c>
      <c r="F111" s="107">
        <f>'Приложение 1 (ОТЧЕТНЫЙ ПЕРИОД)'!F687</f>
        <v>2.38</v>
      </c>
      <c r="G111" s="107">
        <f>'Приложение 1 (ОТЧЕТНЫЙ ПЕРИОД)'!G687</f>
        <v>2.38</v>
      </c>
      <c r="H111" s="107">
        <f>'Приложение 1 (ОТЧЕТНЫЙ ПЕРИОД)'!H687</f>
        <v>0</v>
      </c>
      <c r="I111" s="107">
        <f>'Приложение 1 (ОТЧЕТНЫЙ ПЕРИОД)'!I687</f>
        <v>1.1399999999999999</v>
      </c>
      <c r="J111" s="591"/>
      <c r="K111" s="107">
        <f>'Приложение 1 (ОТЧЕТНЫЙ ПЕРИОД)'!K687</f>
        <v>0</v>
      </c>
      <c r="L111" s="107">
        <f>'Приложение 1 (ОТЧЕТНЫЙ ПЕРИОД)'!L687</f>
        <v>2.38</v>
      </c>
      <c r="M111" s="107">
        <f>'Приложение 1 (ОТЧЕТНЫЙ ПЕРИОД)'!M687</f>
        <v>0</v>
      </c>
      <c r="N111" s="112">
        <f>'Приложение 1 (ОТЧЕТНЫЙ ПЕРИОД)'!N687</f>
        <v>5.8999999999999995</v>
      </c>
      <c r="O111" s="166"/>
      <c r="P111" s="266"/>
      <c r="Q111" s="167"/>
      <c r="R111" s="585"/>
      <c r="S111" s="185"/>
      <c r="T111" s="185"/>
      <c r="U111" s="185"/>
      <c r="V111" s="185"/>
      <c r="W111" s="181"/>
      <c r="X111" s="182"/>
      <c r="Y111" s="167"/>
      <c r="Z111" s="167"/>
      <c r="AH111" s="167"/>
      <c r="AI111" s="167"/>
      <c r="AJ111" s="167"/>
      <c r="AK111" s="167"/>
      <c r="AL111" s="167"/>
      <c r="AM111" s="167"/>
      <c r="AN111" s="167"/>
      <c r="AO111" s="167"/>
      <c r="AP111" s="167"/>
      <c r="AQ111" s="167"/>
      <c r="AR111" s="166"/>
      <c r="AS111" s="166"/>
      <c r="AT111" s="166"/>
      <c r="AU111" s="166"/>
      <c r="AV111" s="166"/>
      <c r="AW111" s="166"/>
      <c r="AX111" s="166"/>
      <c r="AY111" s="166"/>
      <c r="AZ111" s="166"/>
    </row>
    <row r="112" spans="1:52" s="38" customFormat="1" ht="23.25" customHeight="1" x14ac:dyDescent="0.25">
      <c r="A112" s="486"/>
      <c r="B112" s="494"/>
      <c r="C112" s="488"/>
      <c r="D112" s="56" t="s">
        <v>10</v>
      </c>
      <c r="E112" s="107">
        <f>'Приложение 1 (ОТЧЕТНЫЙ ПЕРИОД)'!E688</f>
        <v>0.19</v>
      </c>
      <c r="F112" s="107">
        <f>'Приложение 1 (ОТЧЕТНЫЙ ПЕРИОД)'!F688</f>
        <v>0.19</v>
      </c>
      <c r="G112" s="107">
        <f>'Приложение 1 (ОТЧЕТНЫЙ ПЕРИОД)'!G688</f>
        <v>0.19</v>
      </c>
      <c r="H112" s="107">
        <f>'Приложение 1 (ОТЧЕТНЫЙ ПЕРИОД)'!H688</f>
        <v>0</v>
      </c>
      <c r="I112" s="107">
        <f>'Приложение 1 (ОТЧЕТНЫЙ ПЕРИОД)'!I688</f>
        <v>0</v>
      </c>
      <c r="J112" s="591"/>
      <c r="K112" s="107">
        <f>'Приложение 1 (ОТЧЕТНЫЙ ПЕРИОД)'!K688</f>
        <v>0</v>
      </c>
      <c r="L112" s="107">
        <f>'Приложение 1 (ОТЧЕТНЫЙ ПЕРИОД)'!L688</f>
        <v>0</v>
      </c>
      <c r="M112" s="107">
        <f>'Приложение 1 (ОТЧЕТНЫЙ ПЕРИОД)'!M688</f>
        <v>0</v>
      </c>
      <c r="N112" s="112">
        <f>'Приложение 1 (ОТЧЕТНЫЙ ПЕРИОД)'!N688</f>
        <v>0.19</v>
      </c>
      <c r="O112" s="166"/>
      <c r="P112" s="266"/>
      <c r="Q112" s="167"/>
      <c r="R112" s="585"/>
      <c r="S112" s="185"/>
      <c r="T112" s="185"/>
      <c r="U112" s="185"/>
      <c r="V112" s="185"/>
      <c r="W112" s="181"/>
      <c r="X112" s="182"/>
      <c r="Y112" s="167"/>
      <c r="Z112" s="167"/>
      <c r="AH112" s="167"/>
      <c r="AI112" s="167"/>
      <c r="AJ112" s="167"/>
      <c r="AK112" s="167"/>
      <c r="AL112" s="167"/>
      <c r="AM112" s="167"/>
      <c r="AN112" s="167"/>
      <c r="AO112" s="167"/>
      <c r="AP112" s="167"/>
      <c r="AQ112" s="167"/>
      <c r="AR112" s="166"/>
      <c r="AS112" s="166"/>
      <c r="AT112" s="166"/>
      <c r="AU112" s="166"/>
      <c r="AV112" s="166"/>
      <c r="AW112" s="166"/>
      <c r="AX112" s="166"/>
      <c r="AY112" s="166"/>
      <c r="AZ112" s="166"/>
    </row>
    <row r="113" spans="1:52" s="38" customFormat="1" ht="23.25" customHeight="1" thickBot="1" x14ac:dyDescent="0.3">
      <c r="A113" s="487"/>
      <c r="B113" s="495"/>
      <c r="C113" s="489"/>
      <c r="D113" s="98" t="s">
        <v>11</v>
      </c>
      <c r="E113" s="113">
        <f>'Приложение 1 (ОТЧЕТНЫЙ ПЕРИОД)'!E689</f>
        <v>0.01</v>
      </c>
      <c r="F113" s="113">
        <f>'Приложение 1 (ОТЧЕТНЫЙ ПЕРИОД)'!F689</f>
        <v>0.01</v>
      </c>
      <c r="G113" s="113">
        <f>'Приложение 1 (ОТЧЕТНЫЙ ПЕРИОД)'!G689</f>
        <v>0.01</v>
      </c>
      <c r="H113" s="113">
        <f>'Приложение 1 (ОТЧЕТНЫЙ ПЕРИОД)'!H689</f>
        <v>0</v>
      </c>
      <c r="I113" s="113">
        <f>'Приложение 1 (ОТЧЕТНЫЙ ПЕРИОД)'!I689</f>
        <v>0.06</v>
      </c>
      <c r="J113" s="592"/>
      <c r="K113" s="113">
        <f>'Приложение 1 (ОТЧЕТНЫЙ ПЕРИОД)'!K689</f>
        <v>0</v>
      </c>
      <c r="L113" s="113">
        <f>'Приложение 1 (ОТЧЕТНЫЙ ПЕРИОД)'!L689</f>
        <v>0.12</v>
      </c>
      <c r="M113" s="113">
        <f>'Приложение 1 (ОТЧЕТНЫЙ ПЕРИОД)'!M689</f>
        <v>0</v>
      </c>
      <c r="N113" s="114">
        <f>'Приложение 1 (ОТЧЕТНЫЙ ПЕРИОД)'!N689</f>
        <v>0.19</v>
      </c>
      <c r="O113" s="166"/>
      <c r="P113" s="266"/>
      <c r="Q113" s="167"/>
      <c r="R113" s="586"/>
      <c r="S113" s="186"/>
      <c r="T113" s="186"/>
      <c r="U113" s="186"/>
      <c r="V113" s="186"/>
      <c r="W113" s="183"/>
      <c r="X113" s="184"/>
      <c r="Y113" s="167"/>
      <c r="Z113" s="167"/>
      <c r="AH113" s="167"/>
      <c r="AI113" s="167"/>
      <c r="AJ113" s="167"/>
      <c r="AK113" s="167"/>
      <c r="AL113" s="167"/>
      <c r="AM113" s="167"/>
      <c r="AN113" s="167"/>
      <c r="AO113" s="167"/>
      <c r="AP113" s="167"/>
      <c r="AQ113" s="167"/>
      <c r="AR113" s="166"/>
      <c r="AS113" s="166"/>
      <c r="AT113" s="166"/>
      <c r="AU113" s="166"/>
      <c r="AV113" s="166"/>
      <c r="AW113" s="166"/>
      <c r="AX113" s="166"/>
      <c r="AY113" s="166"/>
      <c r="AZ113" s="166"/>
    </row>
    <row r="114" spans="1:52" s="38" customFormat="1" ht="23.25" x14ac:dyDescent="0.35">
      <c r="A114"/>
      <c r="B114"/>
      <c r="C114" s="119"/>
      <c r="D114" s="120" t="s">
        <v>66</v>
      </c>
      <c r="E114" s="121">
        <f>E111+E112+E113</f>
        <v>2.5799999999999996</v>
      </c>
      <c r="F114" s="121">
        <f>F111+F112+F113</f>
        <v>2.5799999999999996</v>
      </c>
      <c r="G114" s="121">
        <f>G111+G112+G113</f>
        <v>2.5799999999999996</v>
      </c>
      <c r="H114" s="121">
        <f>H111+H112+H113</f>
        <v>0</v>
      </c>
      <c r="I114" s="121">
        <f>I111+I112+I113</f>
        <v>1.2</v>
      </c>
      <c r="J114" s="121"/>
      <c r="K114" s="121">
        <f>K111+K112+K113</f>
        <v>0</v>
      </c>
      <c r="L114" s="121">
        <f>L111+L112+L113</f>
        <v>2.5</v>
      </c>
      <c r="M114" s="121">
        <f>M111+M112+M113</f>
        <v>0</v>
      </c>
      <c r="N114" s="121">
        <f>N111+N112+N113</f>
        <v>6.28</v>
      </c>
      <c r="O114" s="171"/>
      <c r="P114" s="270">
        <f>SUM(E114:O114)</f>
        <v>17.72</v>
      </c>
      <c r="Q114" s="167"/>
      <c r="R114" s="167"/>
      <c r="S114" s="159"/>
      <c r="T114" s="159"/>
      <c r="U114" s="159"/>
      <c r="V114" s="159"/>
      <c r="W114" s="167"/>
      <c r="X114" s="167"/>
      <c r="Y114" s="167"/>
      <c r="Z114" s="167"/>
      <c r="AA114" s="167"/>
      <c r="AB114" s="159"/>
      <c r="AC114" s="159"/>
      <c r="AD114" s="159"/>
      <c r="AE114" s="159"/>
      <c r="AF114" s="167"/>
      <c r="AG114" s="167"/>
      <c r="AH114" s="167"/>
      <c r="AI114" s="167"/>
      <c r="AJ114" s="167"/>
      <c r="AK114" s="167"/>
      <c r="AL114" s="167"/>
      <c r="AM114" s="167"/>
      <c r="AN114" s="167"/>
      <c r="AO114" s="167"/>
      <c r="AP114" s="167"/>
      <c r="AQ114" s="167"/>
      <c r="AR114" s="166"/>
      <c r="AS114" s="166"/>
      <c r="AT114" s="166"/>
      <c r="AU114" s="166"/>
      <c r="AV114" s="166"/>
      <c r="AW114" s="166"/>
      <c r="AX114" s="166"/>
      <c r="AY114" s="166"/>
      <c r="AZ114" s="166"/>
    </row>
    <row r="115" spans="1:52" s="38" customFormat="1" ht="24" thickBot="1" x14ac:dyDescent="0.4">
      <c r="A115"/>
      <c r="B115"/>
      <c r="C115"/>
      <c r="D115" s="118" t="s">
        <v>66</v>
      </c>
      <c r="E115" s="117">
        <f>E114-E110</f>
        <v>0</v>
      </c>
      <c r="F115" s="117">
        <f>F114-F110</f>
        <v>0</v>
      </c>
      <c r="G115" s="117">
        <f>G114-G110</f>
        <v>0</v>
      </c>
      <c r="H115" s="117">
        <f>H114-H110</f>
        <v>0</v>
      </c>
      <c r="I115" s="117">
        <f>I114-I110</f>
        <v>0</v>
      </c>
      <c r="J115" s="117"/>
      <c r="K115" s="117">
        <f>K114-K110</f>
        <v>0</v>
      </c>
      <c r="L115" s="117">
        <f>L114-L110</f>
        <v>0</v>
      </c>
      <c r="M115" s="117">
        <f>M114-M110</f>
        <v>0</v>
      </c>
      <c r="N115" s="117">
        <f>N114-N110</f>
        <v>0</v>
      </c>
      <c r="O115" s="163"/>
      <c r="P115" s="269">
        <f>SUM(E115:O115)</f>
        <v>0</v>
      </c>
      <c r="Q115" s="167"/>
      <c r="R115" s="167"/>
      <c r="S115" s="159"/>
      <c r="T115" s="159"/>
      <c r="U115" s="159"/>
      <c r="V115" s="159"/>
      <c r="W115" s="167"/>
      <c r="X115" s="167"/>
      <c r="Y115" s="167"/>
      <c r="Z115" s="167"/>
      <c r="AA115" s="167"/>
      <c r="AB115" s="159"/>
      <c r="AC115" s="159"/>
      <c r="AD115" s="159"/>
      <c r="AE115" s="159"/>
      <c r="AF115" s="167"/>
      <c r="AG115" s="167"/>
      <c r="AH115" s="167"/>
      <c r="AI115" s="167"/>
      <c r="AJ115" s="167"/>
      <c r="AK115" s="167"/>
      <c r="AL115" s="167"/>
      <c r="AM115" s="167"/>
      <c r="AN115" s="167"/>
      <c r="AO115" s="167"/>
      <c r="AP115" s="167"/>
      <c r="AQ115" s="167"/>
      <c r="AR115" s="166"/>
      <c r="AS115" s="166"/>
      <c r="AT115" s="166"/>
      <c r="AU115" s="166"/>
      <c r="AV115" s="166"/>
      <c r="AW115" s="166"/>
      <c r="AX115" s="166"/>
      <c r="AY115" s="166"/>
      <c r="AZ115" s="166"/>
    </row>
    <row r="116" spans="1:52" s="38" customFormat="1" ht="32.25" customHeight="1" thickBot="1" x14ac:dyDescent="0.3">
      <c r="A116" s="73"/>
      <c r="B116" s="74"/>
      <c r="C116" s="74"/>
      <c r="D116" s="74"/>
      <c r="E116" s="104" t="s">
        <v>93</v>
      </c>
      <c r="F116" s="103" t="s">
        <v>63</v>
      </c>
      <c r="G116" s="105"/>
      <c r="H116" s="74"/>
      <c r="I116" s="74"/>
      <c r="J116" s="74"/>
      <c r="K116" s="74"/>
      <c r="L116" s="74"/>
      <c r="M116" s="74"/>
      <c r="N116" s="75"/>
      <c r="O116" s="166"/>
      <c r="P116" s="266"/>
      <c r="Q116" s="167"/>
      <c r="R116" s="167"/>
      <c r="S116" s="159"/>
      <c r="T116" s="159"/>
      <c r="U116" s="159"/>
      <c r="V116" s="159"/>
      <c r="W116" s="167"/>
      <c r="X116" s="167"/>
      <c r="Y116" s="167"/>
      <c r="Z116" s="167"/>
      <c r="AA116" s="167"/>
      <c r="AB116" s="159"/>
      <c r="AC116" s="159"/>
      <c r="AD116" s="159"/>
      <c r="AE116" s="159"/>
      <c r="AF116" s="167"/>
      <c r="AG116" s="167"/>
      <c r="AH116" s="167"/>
      <c r="AI116" s="167"/>
      <c r="AJ116" s="167"/>
      <c r="AK116" s="167"/>
      <c r="AL116" s="167"/>
      <c r="AM116" s="167"/>
      <c r="AN116" s="167"/>
      <c r="AO116" s="167"/>
      <c r="AP116" s="167"/>
      <c r="AQ116" s="167"/>
      <c r="AR116" s="166"/>
      <c r="AS116" s="166"/>
      <c r="AT116" s="166"/>
      <c r="AU116" s="166"/>
      <c r="AV116" s="166"/>
      <c r="AW116" s="166"/>
      <c r="AX116" s="166"/>
      <c r="AY116" s="166"/>
      <c r="AZ116" s="166"/>
    </row>
    <row r="117" spans="1:52" s="38" customFormat="1" ht="40.5" x14ac:dyDescent="0.25">
      <c r="A117" s="486" t="str">
        <f>E116</f>
        <v>XI.</v>
      </c>
      <c r="B117" s="77" t="s">
        <v>52</v>
      </c>
      <c r="C117" s="488"/>
      <c r="D117" s="55" t="s">
        <v>9</v>
      </c>
      <c r="E117" s="110">
        <f>'Приложение 1 (ОТЧЕТНЫЙ ПЕРИОД)'!E788</f>
        <v>0</v>
      </c>
      <c r="F117" s="110">
        <f>'Приложение 1 (ОТЧЕТНЫЙ ПЕРИОД)'!F788</f>
        <v>0</v>
      </c>
      <c r="G117" s="110">
        <f>'Приложение 1 (ОТЧЕТНЫЙ ПЕРИОД)'!G788</f>
        <v>0</v>
      </c>
      <c r="H117" s="110">
        <f>'Приложение 1 (ОТЧЕТНЫЙ ПЕРИОД)'!H788</f>
        <v>0</v>
      </c>
      <c r="I117" s="110">
        <f>'Приложение 1 (ОТЧЕТНЫЙ ПЕРИОД)'!I788</f>
        <v>0</v>
      </c>
      <c r="J117" s="590"/>
      <c r="K117" s="110">
        <f>'Приложение 1 (ОТЧЕТНЫЙ ПЕРИОД)'!K788</f>
        <v>0</v>
      </c>
      <c r="L117" s="110">
        <f>'Приложение 1 (ОТЧЕТНЫЙ ПЕРИОД)'!L788</f>
        <v>0</v>
      </c>
      <c r="M117" s="110">
        <f>'Приложение 1 (ОТЧЕТНЫЙ ПЕРИОД)'!M788</f>
        <v>0</v>
      </c>
      <c r="N117" s="111">
        <f>'Приложение 1 (ОТЧЕТНЫЙ ПЕРИОД)'!N788</f>
        <v>0</v>
      </c>
      <c r="O117" s="166"/>
      <c r="P117" s="266"/>
      <c r="Q117" s="167"/>
      <c r="R117" s="584" t="str">
        <f>B118</f>
        <v>МАЛОЕ И СРЕДНЕЕ ПРЕДПРИНИМАТЕЛЬСТВО</v>
      </c>
      <c r="S117" s="187" t="str">
        <f>D117</f>
        <v>Всего</v>
      </c>
      <c r="T117" s="187">
        <f>E117</f>
        <v>0</v>
      </c>
      <c r="U117" s="187">
        <f t="shared" ref="U117:V117" si="31">F117</f>
        <v>0</v>
      </c>
      <c r="V117" s="187">
        <f t="shared" si="31"/>
        <v>0</v>
      </c>
      <c r="W117" s="187" t="e">
        <f>F117/E117%</f>
        <v>#DIV/0!</v>
      </c>
      <c r="X117" s="188" t="e">
        <f>G117/F117%</f>
        <v>#DIV/0!</v>
      </c>
      <c r="Y117" s="167"/>
      <c r="Z117" s="167"/>
      <c r="AH117" s="167"/>
      <c r="AI117" s="167"/>
      <c r="AJ117" s="167"/>
      <c r="AK117" s="167"/>
      <c r="AL117" s="167"/>
      <c r="AM117" s="167"/>
      <c r="AN117" s="167"/>
      <c r="AO117" s="167"/>
      <c r="AP117" s="167"/>
      <c r="AQ117" s="167"/>
      <c r="AR117" s="166"/>
      <c r="AS117" s="166"/>
      <c r="AT117" s="166"/>
      <c r="AU117" s="166"/>
      <c r="AV117" s="166"/>
      <c r="AW117" s="166"/>
      <c r="AX117" s="166"/>
      <c r="AY117" s="166"/>
      <c r="AZ117" s="166"/>
    </row>
    <row r="118" spans="1:52" s="38" customFormat="1" ht="23.25" customHeight="1" x14ac:dyDescent="0.25">
      <c r="A118" s="486"/>
      <c r="B118" s="493" t="str">
        <f>F116</f>
        <v>МАЛОЕ И СРЕДНЕЕ ПРЕДПРИНИМАТЕЛЬСТВО</v>
      </c>
      <c r="C118" s="488"/>
      <c r="D118" s="56" t="s">
        <v>18</v>
      </c>
      <c r="E118" s="107">
        <f>'Приложение 1 (ОТЧЕТНЫЙ ПЕРИОД)'!E789</f>
        <v>0</v>
      </c>
      <c r="F118" s="107">
        <f>'Приложение 1 (ОТЧЕТНЫЙ ПЕРИОД)'!F789</f>
        <v>0</v>
      </c>
      <c r="G118" s="107">
        <f>'Приложение 1 (ОТЧЕТНЫЙ ПЕРИОД)'!G789</f>
        <v>0</v>
      </c>
      <c r="H118" s="107">
        <f>'Приложение 1 (ОТЧЕТНЫЙ ПЕРИОД)'!H789</f>
        <v>0</v>
      </c>
      <c r="I118" s="107">
        <f>'Приложение 1 (ОТЧЕТНЫЙ ПЕРИОД)'!I789</f>
        <v>0</v>
      </c>
      <c r="J118" s="591"/>
      <c r="K118" s="107">
        <f>'Приложение 1 (ОТЧЕТНЫЙ ПЕРИОД)'!K789</f>
        <v>0</v>
      </c>
      <c r="L118" s="107">
        <f>'Приложение 1 (ОТЧЕТНЫЙ ПЕРИОД)'!L789</f>
        <v>0</v>
      </c>
      <c r="M118" s="107">
        <f>'Приложение 1 (ОТЧЕТНЫЙ ПЕРИОД)'!M789</f>
        <v>0</v>
      </c>
      <c r="N118" s="112">
        <f>'Приложение 1 (ОТЧЕТНЫЙ ПЕРИОД)'!N789</f>
        <v>0</v>
      </c>
      <c r="O118" s="166"/>
      <c r="P118" s="266"/>
      <c r="Q118" s="167"/>
      <c r="R118" s="585"/>
      <c r="S118" s="185"/>
      <c r="T118" s="185"/>
      <c r="U118" s="185"/>
      <c r="V118" s="185"/>
      <c r="W118" s="181"/>
      <c r="X118" s="182"/>
      <c r="Y118" s="167"/>
      <c r="Z118" s="167"/>
      <c r="AH118" s="167"/>
      <c r="AI118" s="167"/>
      <c r="AJ118" s="167"/>
      <c r="AK118" s="167"/>
      <c r="AL118" s="167"/>
      <c r="AM118" s="167"/>
      <c r="AN118" s="167"/>
      <c r="AO118" s="167"/>
      <c r="AP118" s="167"/>
      <c r="AQ118" s="167"/>
      <c r="AR118" s="166"/>
      <c r="AS118" s="166"/>
      <c r="AT118" s="166"/>
      <c r="AU118" s="166"/>
      <c r="AV118" s="166"/>
      <c r="AW118" s="166"/>
      <c r="AX118" s="166"/>
      <c r="AY118" s="166"/>
      <c r="AZ118" s="166"/>
    </row>
    <row r="119" spans="1:52" s="38" customFormat="1" ht="23.25" customHeight="1" x14ac:dyDescent="0.25">
      <c r="A119" s="486"/>
      <c r="B119" s="494"/>
      <c r="C119" s="488"/>
      <c r="D119" s="56" t="s">
        <v>10</v>
      </c>
      <c r="E119" s="107">
        <f>'Приложение 1 (ОТЧЕТНЫЙ ПЕРИОД)'!E790</f>
        <v>0</v>
      </c>
      <c r="F119" s="107">
        <f>'Приложение 1 (ОТЧЕТНЫЙ ПЕРИОД)'!F790</f>
        <v>0</v>
      </c>
      <c r="G119" s="107">
        <f>'Приложение 1 (ОТЧЕТНЫЙ ПЕРИОД)'!G790</f>
        <v>0</v>
      </c>
      <c r="H119" s="107">
        <f>'Приложение 1 (ОТЧЕТНЫЙ ПЕРИОД)'!H790</f>
        <v>0</v>
      </c>
      <c r="I119" s="107">
        <f>'Приложение 1 (ОТЧЕТНЫЙ ПЕРИОД)'!I790</f>
        <v>0</v>
      </c>
      <c r="J119" s="591"/>
      <c r="K119" s="107">
        <f>'Приложение 1 (ОТЧЕТНЫЙ ПЕРИОД)'!K790</f>
        <v>0</v>
      </c>
      <c r="L119" s="107">
        <f>'Приложение 1 (ОТЧЕТНЫЙ ПЕРИОД)'!L790</f>
        <v>0</v>
      </c>
      <c r="M119" s="107">
        <f>'Приложение 1 (ОТЧЕТНЫЙ ПЕРИОД)'!M790</f>
        <v>0</v>
      </c>
      <c r="N119" s="112">
        <f>'Приложение 1 (ОТЧЕТНЫЙ ПЕРИОД)'!N790</f>
        <v>0</v>
      </c>
      <c r="O119" s="166"/>
      <c r="P119" s="266"/>
      <c r="Q119" s="167"/>
      <c r="R119" s="585"/>
      <c r="S119" s="185"/>
      <c r="T119" s="185"/>
      <c r="U119" s="185"/>
      <c r="V119" s="185"/>
      <c r="W119" s="181"/>
      <c r="X119" s="182"/>
      <c r="Y119" s="167"/>
      <c r="Z119" s="167"/>
      <c r="AH119" s="167"/>
      <c r="AI119" s="167"/>
      <c r="AJ119" s="167"/>
      <c r="AK119" s="167"/>
      <c r="AL119" s="167"/>
      <c r="AM119" s="167"/>
      <c r="AN119" s="167"/>
      <c r="AO119" s="167"/>
      <c r="AP119" s="167"/>
      <c r="AQ119" s="167"/>
      <c r="AR119" s="166"/>
      <c r="AS119" s="166"/>
      <c r="AT119" s="166"/>
      <c r="AU119" s="166"/>
      <c r="AV119" s="166"/>
      <c r="AW119" s="166"/>
      <c r="AX119" s="166"/>
      <c r="AY119" s="166"/>
      <c r="AZ119" s="166"/>
    </row>
    <row r="120" spans="1:52" s="38" customFormat="1" ht="23.25" customHeight="1" thickBot="1" x14ac:dyDescent="0.3">
      <c r="A120" s="487"/>
      <c r="B120" s="495"/>
      <c r="C120" s="489"/>
      <c r="D120" s="98" t="s">
        <v>11</v>
      </c>
      <c r="E120" s="113">
        <f>'Приложение 1 (ОТЧЕТНЫЙ ПЕРИОД)'!E791</f>
        <v>0</v>
      </c>
      <c r="F120" s="113">
        <f>'Приложение 1 (ОТЧЕТНЫЙ ПЕРИОД)'!F791</f>
        <v>0</v>
      </c>
      <c r="G120" s="113">
        <f>'Приложение 1 (ОТЧЕТНЫЙ ПЕРИОД)'!G791</f>
        <v>0</v>
      </c>
      <c r="H120" s="113">
        <f>'Приложение 1 (ОТЧЕТНЫЙ ПЕРИОД)'!H791</f>
        <v>0</v>
      </c>
      <c r="I120" s="113">
        <f>'Приложение 1 (ОТЧЕТНЫЙ ПЕРИОД)'!I791</f>
        <v>0</v>
      </c>
      <c r="J120" s="592"/>
      <c r="K120" s="113">
        <f>'Приложение 1 (ОТЧЕТНЫЙ ПЕРИОД)'!K791</f>
        <v>0</v>
      </c>
      <c r="L120" s="113">
        <f>'Приложение 1 (ОТЧЕТНЫЙ ПЕРИОД)'!L791</f>
        <v>0</v>
      </c>
      <c r="M120" s="113">
        <f>'Приложение 1 (ОТЧЕТНЫЙ ПЕРИОД)'!M791</f>
        <v>0</v>
      </c>
      <c r="N120" s="114">
        <f>'Приложение 1 (ОТЧЕТНЫЙ ПЕРИОД)'!N791</f>
        <v>0</v>
      </c>
      <c r="O120" s="166"/>
      <c r="P120" s="266"/>
      <c r="Q120" s="167"/>
      <c r="R120" s="586"/>
      <c r="S120" s="186"/>
      <c r="T120" s="186"/>
      <c r="U120" s="186"/>
      <c r="V120" s="186"/>
      <c r="W120" s="183"/>
      <c r="X120" s="184"/>
      <c r="Y120" s="167"/>
      <c r="Z120" s="167"/>
      <c r="AH120" s="167"/>
      <c r="AI120" s="167"/>
      <c r="AJ120" s="167"/>
      <c r="AK120" s="167"/>
      <c r="AL120" s="167"/>
      <c r="AM120" s="167"/>
      <c r="AN120" s="167"/>
      <c r="AO120" s="167"/>
      <c r="AP120" s="167"/>
      <c r="AQ120" s="167"/>
      <c r="AR120" s="166"/>
      <c r="AS120" s="166"/>
      <c r="AT120" s="166"/>
      <c r="AU120" s="166"/>
      <c r="AV120" s="166"/>
      <c r="AW120" s="166"/>
      <c r="AX120" s="166"/>
      <c r="AY120" s="166"/>
      <c r="AZ120" s="166"/>
    </row>
    <row r="121" spans="1:52" s="38" customFormat="1" ht="23.25" x14ac:dyDescent="0.35">
      <c r="A121"/>
      <c r="B121"/>
      <c r="C121" s="119"/>
      <c r="D121" s="120" t="s">
        <v>66</v>
      </c>
      <c r="E121" s="121">
        <f>E118+E119+E120</f>
        <v>0</v>
      </c>
      <c r="F121" s="121">
        <f>F118+F119+F120</f>
        <v>0</v>
      </c>
      <c r="G121" s="121">
        <f>G118+G119+G120</f>
        <v>0</v>
      </c>
      <c r="H121" s="121">
        <f>H118+H119+H120</f>
        <v>0</v>
      </c>
      <c r="I121" s="121">
        <f>I118+I119+I120</f>
        <v>0</v>
      </c>
      <c r="J121" s="121"/>
      <c r="K121" s="121">
        <f>K118+K119+K120</f>
        <v>0</v>
      </c>
      <c r="L121" s="121">
        <f>L118+L119+L120</f>
        <v>0</v>
      </c>
      <c r="M121" s="121">
        <f>M118+M119+M120</f>
        <v>0</v>
      </c>
      <c r="N121" s="121">
        <f>N118+N119+N120</f>
        <v>0</v>
      </c>
      <c r="O121" s="171"/>
      <c r="P121" s="270">
        <f>SUM(E121:O121)</f>
        <v>0</v>
      </c>
      <c r="Q121" s="167"/>
      <c r="R121" s="167"/>
      <c r="S121" s="159"/>
      <c r="T121" s="159"/>
      <c r="U121" s="159"/>
      <c r="V121" s="159"/>
      <c r="W121" s="167"/>
      <c r="X121" s="167"/>
      <c r="Y121" s="167"/>
      <c r="Z121" s="167"/>
      <c r="AA121" s="167"/>
      <c r="AB121" s="159"/>
      <c r="AC121" s="159"/>
      <c r="AD121" s="159"/>
      <c r="AE121" s="159"/>
      <c r="AF121" s="167"/>
      <c r="AG121" s="167"/>
      <c r="AH121" s="167"/>
      <c r="AI121" s="167"/>
      <c r="AJ121" s="167"/>
      <c r="AK121" s="167"/>
      <c r="AL121" s="167"/>
      <c r="AM121" s="167"/>
      <c r="AN121" s="167"/>
      <c r="AO121" s="167"/>
      <c r="AP121" s="167"/>
      <c r="AQ121" s="167"/>
      <c r="AR121" s="166"/>
      <c r="AS121" s="166"/>
      <c r="AT121" s="166"/>
      <c r="AU121" s="166"/>
      <c r="AV121" s="166"/>
      <c r="AW121" s="166"/>
      <c r="AX121" s="166"/>
      <c r="AY121" s="166"/>
      <c r="AZ121" s="166"/>
    </row>
    <row r="122" spans="1:52" s="38" customFormat="1" ht="24" thickBot="1" x14ac:dyDescent="0.4">
      <c r="A122"/>
      <c r="B122"/>
      <c r="C122"/>
      <c r="D122" s="118" t="s">
        <v>66</v>
      </c>
      <c r="E122" s="117">
        <f>E121-E117</f>
        <v>0</v>
      </c>
      <c r="F122" s="117">
        <f>F121-F117</f>
        <v>0</v>
      </c>
      <c r="G122" s="117">
        <f>G121-G117</f>
        <v>0</v>
      </c>
      <c r="H122" s="117">
        <f>H121-H117</f>
        <v>0</v>
      </c>
      <c r="I122" s="117">
        <f>I121-I117</f>
        <v>0</v>
      </c>
      <c r="J122" s="117"/>
      <c r="K122" s="117">
        <f>K121-K117</f>
        <v>0</v>
      </c>
      <c r="L122" s="117">
        <f>L121-L117</f>
        <v>0</v>
      </c>
      <c r="M122" s="117">
        <f>M121-M117</f>
        <v>0</v>
      </c>
      <c r="N122" s="117">
        <f>N121-N117</f>
        <v>0</v>
      </c>
      <c r="O122" s="163"/>
      <c r="P122" s="269">
        <f>SUM(E122:O122)</f>
        <v>0</v>
      </c>
      <c r="Q122" s="167"/>
      <c r="R122" s="167"/>
      <c r="S122" s="159"/>
      <c r="T122" s="159"/>
      <c r="U122" s="159"/>
      <c r="V122" s="159"/>
      <c r="W122" s="167"/>
      <c r="X122" s="167"/>
      <c r="Y122" s="167"/>
      <c r="Z122" s="167"/>
      <c r="AA122" s="167"/>
      <c r="AB122" s="159"/>
      <c r="AC122" s="159"/>
      <c r="AD122" s="159"/>
      <c r="AE122" s="159"/>
      <c r="AF122" s="167"/>
      <c r="AG122" s="167"/>
      <c r="AH122" s="167"/>
      <c r="AI122" s="167"/>
      <c r="AJ122" s="167"/>
      <c r="AK122" s="167"/>
      <c r="AL122" s="167"/>
      <c r="AM122" s="167"/>
      <c r="AN122" s="167"/>
      <c r="AO122" s="167"/>
      <c r="AP122" s="167"/>
      <c r="AQ122" s="167"/>
      <c r="AR122" s="166"/>
      <c r="AS122" s="166"/>
      <c r="AT122" s="166"/>
      <c r="AU122" s="166"/>
      <c r="AV122" s="166"/>
      <c r="AW122" s="166"/>
      <c r="AX122" s="166"/>
      <c r="AY122" s="166"/>
      <c r="AZ122" s="166"/>
    </row>
    <row r="123" spans="1:52" s="38" customFormat="1" ht="32.25" customHeight="1" thickBot="1" x14ac:dyDescent="0.3">
      <c r="A123" s="73"/>
      <c r="B123" s="74"/>
      <c r="C123" s="74"/>
      <c r="D123" s="74"/>
      <c r="E123" s="104" t="s">
        <v>94</v>
      </c>
      <c r="F123" s="103" t="s">
        <v>64</v>
      </c>
      <c r="G123" s="105"/>
      <c r="H123" s="74"/>
      <c r="I123" s="74"/>
      <c r="J123" s="74"/>
      <c r="K123" s="74"/>
      <c r="L123" s="74"/>
      <c r="M123" s="74"/>
      <c r="N123" s="75"/>
      <c r="O123" s="166"/>
      <c r="P123" s="266"/>
      <c r="Q123" s="167"/>
      <c r="R123" s="167"/>
      <c r="S123" s="159"/>
      <c r="T123" s="159"/>
      <c r="U123" s="159"/>
      <c r="V123" s="159"/>
      <c r="W123" s="167"/>
      <c r="X123" s="167"/>
      <c r="Y123" s="167"/>
      <c r="Z123" s="167"/>
      <c r="AA123" s="167"/>
      <c r="AB123" s="159"/>
      <c r="AC123" s="159"/>
      <c r="AD123" s="159"/>
      <c r="AE123" s="159"/>
      <c r="AF123" s="167"/>
      <c r="AG123" s="167"/>
      <c r="AH123" s="167"/>
      <c r="AI123" s="167"/>
      <c r="AJ123" s="167"/>
      <c r="AK123" s="167"/>
      <c r="AL123" s="167"/>
      <c r="AM123" s="167"/>
      <c r="AN123" s="167"/>
      <c r="AO123" s="167"/>
      <c r="AP123" s="167"/>
      <c r="AQ123" s="167"/>
      <c r="AR123" s="166"/>
      <c r="AS123" s="166"/>
      <c r="AT123" s="166"/>
      <c r="AU123" s="166"/>
      <c r="AV123" s="166"/>
      <c r="AW123" s="166"/>
      <c r="AX123" s="166"/>
      <c r="AY123" s="166"/>
      <c r="AZ123" s="166"/>
    </row>
    <row r="124" spans="1:52" s="38" customFormat="1" ht="40.5" x14ac:dyDescent="0.25">
      <c r="A124" s="486" t="str">
        <f>E123</f>
        <v>XII.</v>
      </c>
      <c r="B124" s="77" t="s">
        <v>52</v>
      </c>
      <c r="C124" s="488"/>
      <c r="D124" s="55" t="s">
        <v>9</v>
      </c>
      <c r="E124" s="110">
        <f>'Приложение 1 (ОТЧЕТНЫЙ ПЕРИОД)'!E817</f>
        <v>0</v>
      </c>
      <c r="F124" s="110">
        <f>'Приложение 1 (ОТЧЕТНЫЙ ПЕРИОД)'!F817</f>
        <v>0</v>
      </c>
      <c r="G124" s="110">
        <f>'Приложение 1 (ОТЧЕТНЫЙ ПЕРИОД)'!G817</f>
        <v>0</v>
      </c>
      <c r="H124" s="110">
        <f>'Приложение 1 (ОТЧЕТНЫЙ ПЕРИОД)'!H817</f>
        <v>0</v>
      </c>
      <c r="I124" s="110">
        <f>'Приложение 1 (ОТЧЕТНЫЙ ПЕРИОД)'!I817</f>
        <v>0</v>
      </c>
      <c r="J124" s="590"/>
      <c r="K124" s="110">
        <f>'Приложение 1 (ОТЧЕТНЫЙ ПЕРИОД)'!K817</f>
        <v>0</v>
      </c>
      <c r="L124" s="110">
        <f>'Приложение 1 (ОТЧЕТНЫЙ ПЕРИОД)'!L817</f>
        <v>0</v>
      </c>
      <c r="M124" s="110">
        <f>'Приложение 1 (ОТЧЕТНЫЙ ПЕРИОД)'!M817</f>
        <v>0</v>
      </c>
      <c r="N124" s="111">
        <f>'Приложение 1 (ОТЧЕТНЫЙ ПЕРИОД)'!N817</f>
        <v>0</v>
      </c>
      <c r="O124" s="166"/>
      <c r="P124" s="266"/>
      <c r="Q124" s="167"/>
      <c r="R124" s="584" t="str">
        <f>B125</f>
        <v>МЕЖДУНАРОДНАЯ КООПЕРАЦИЯ И ЭКСПОРТ</v>
      </c>
      <c r="S124" s="187" t="str">
        <f>D124</f>
        <v>Всего</v>
      </c>
      <c r="T124" s="187">
        <f>E124</f>
        <v>0</v>
      </c>
      <c r="U124" s="187">
        <f t="shared" ref="U124:V124" si="32">F124</f>
        <v>0</v>
      </c>
      <c r="V124" s="187">
        <f t="shared" si="32"/>
        <v>0</v>
      </c>
      <c r="W124" s="187" t="e">
        <f>F124/E124%</f>
        <v>#DIV/0!</v>
      </c>
      <c r="X124" s="188" t="e">
        <f>G124/F124%</f>
        <v>#DIV/0!</v>
      </c>
      <c r="Y124" s="167"/>
      <c r="Z124" s="167"/>
      <c r="AH124" s="167"/>
      <c r="AI124" s="167"/>
      <c r="AJ124" s="167"/>
      <c r="AK124" s="167"/>
      <c r="AL124" s="167"/>
      <c r="AM124" s="167"/>
      <c r="AN124" s="167"/>
      <c r="AO124" s="167"/>
      <c r="AP124" s="167"/>
      <c r="AQ124" s="167"/>
      <c r="AR124" s="166"/>
      <c r="AS124" s="166"/>
      <c r="AT124" s="166"/>
      <c r="AU124" s="166"/>
      <c r="AV124" s="166"/>
      <c r="AW124" s="166"/>
      <c r="AX124" s="166"/>
      <c r="AY124" s="166"/>
      <c r="AZ124" s="166"/>
    </row>
    <row r="125" spans="1:52" s="38" customFormat="1" ht="20.25" customHeight="1" x14ac:dyDescent="0.25">
      <c r="A125" s="486"/>
      <c r="B125" s="493" t="str">
        <f>F123</f>
        <v>МЕЖДУНАРОДНАЯ КООПЕРАЦИЯ И ЭКСПОРТ</v>
      </c>
      <c r="C125" s="488"/>
      <c r="D125" s="56" t="s">
        <v>18</v>
      </c>
      <c r="E125" s="107">
        <f>'Приложение 1 (ОТЧЕТНЫЙ ПЕРИОД)'!E818</f>
        <v>0</v>
      </c>
      <c r="F125" s="107">
        <f>'Приложение 1 (ОТЧЕТНЫЙ ПЕРИОД)'!F818</f>
        <v>0</v>
      </c>
      <c r="G125" s="107">
        <f>'Приложение 1 (ОТЧЕТНЫЙ ПЕРИОД)'!G818</f>
        <v>0</v>
      </c>
      <c r="H125" s="107">
        <f>'Приложение 1 (ОТЧЕТНЫЙ ПЕРИОД)'!H818</f>
        <v>0</v>
      </c>
      <c r="I125" s="107">
        <f>'Приложение 1 (ОТЧЕТНЫЙ ПЕРИОД)'!I818</f>
        <v>0</v>
      </c>
      <c r="J125" s="591"/>
      <c r="K125" s="107">
        <f>'Приложение 1 (ОТЧЕТНЫЙ ПЕРИОД)'!K818</f>
        <v>0</v>
      </c>
      <c r="L125" s="107">
        <f>'Приложение 1 (ОТЧЕТНЫЙ ПЕРИОД)'!L818</f>
        <v>0</v>
      </c>
      <c r="M125" s="107">
        <f>'Приложение 1 (ОТЧЕТНЫЙ ПЕРИОД)'!M818</f>
        <v>0</v>
      </c>
      <c r="N125" s="112">
        <f>'Приложение 1 (ОТЧЕТНЫЙ ПЕРИОД)'!N818</f>
        <v>0</v>
      </c>
      <c r="O125" s="166"/>
      <c r="P125" s="266"/>
      <c r="Q125" s="167"/>
      <c r="R125" s="585"/>
      <c r="S125" s="185"/>
      <c r="T125" s="185"/>
      <c r="U125" s="185"/>
      <c r="V125" s="185"/>
      <c r="W125" s="181"/>
      <c r="X125" s="182"/>
      <c r="Y125" s="167"/>
      <c r="Z125" s="167"/>
      <c r="AH125" s="167"/>
      <c r="AI125" s="167"/>
      <c r="AJ125" s="167"/>
      <c r="AK125" s="167"/>
      <c r="AL125" s="167"/>
      <c r="AM125" s="167"/>
      <c r="AN125" s="167"/>
      <c r="AO125" s="167"/>
      <c r="AP125" s="167"/>
      <c r="AQ125" s="167"/>
      <c r="AR125" s="166"/>
      <c r="AS125" s="166"/>
      <c r="AT125" s="166"/>
      <c r="AU125" s="166"/>
      <c r="AV125" s="166"/>
      <c r="AW125" s="166"/>
      <c r="AX125" s="166"/>
      <c r="AY125" s="166"/>
      <c r="AZ125" s="166"/>
    </row>
    <row r="126" spans="1:52" s="38" customFormat="1" ht="20.25" customHeight="1" x14ac:dyDescent="0.25">
      <c r="A126" s="486"/>
      <c r="B126" s="494"/>
      <c r="C126" s="488"/>
      <c r="D126" s="56" t="s">
        <v>10</v>
      </c>
      <c r="E126" s="107">
        <f>'Приложение 1 (ОТЧЕТНЫЙ ПЕРИОД)'!E819</f>
        <v>0</v>
      </c>
      <c r="F126" s="107">
        <f>'Приложение 1 (ОТЧЕТНЫЙ ПЕРИОД)'!F819</f>
        <v>0</v>
      </c>
      <c r="G126" s="107">
        <f>'Приложение 1 (ОТЧЕТНЫЙ ПЕРИОД)'!G819</f>
        <v>0</v>
      </c>
      <c r="H126" s="107">
        <f>'Приложение 1 (ОТЧЕТНЫЙ ПЕРИОД)'!H819</f>
        <v>0</v>
      </c>
      <c r="I126" s="107">
        <f>'Приложение 1 (ОТЧЕТНЫЙ ПЕРИОД)'!I819</f>
        <v>0</v>
      </c>
      <c r="J126" s="591"/>
      <c r="K126" s="107">
        <f>'Приложение 1 (ОТЧЕТНЫЙ ПЕРИОД)'!K819</f>
        <v>0</v>
      </c>
      <c r="L126" s="107">
        <f>'Приложение 1 (ОТЧЕТНЫЙ ПЕРИОД)'!L819</f>
        <v>0</v>
      </c>
      <c r="M126" s="107">
        <f>'Приложение 1 (ОТЧЕТНЫЙ ПЕРИОД)'!M819</f>
        <v>0</v>
      </c>
      <c r="N126" s="112">
        <f>'Приложение 1 (ОТЧЕТНЫЙ ПЕРИОД)'!N819</f>
        <v>0</v>
      </c>
      <c r="O126" s="166"/>
      <c r="P126" s="266"/>
      <c r="Q126" s="167"/>
      <c r="R126" s="585"/>
      <c r="S126" s="185"/>
      <c r="T126" s="185"/>
      <c r="U126" s="185"/>
      <c r="V126" s="185"/>
      <c r="W126" s="181"/>
      <c r="X126" s="182"/>
      <c r="Y126" s="167"/>
      <c r="Z126" s="167"/>
      <c r="AH126" s="167"/>
      <c r="AI126" s="167"/>
      <c r="AJ126" s="167"/>
      <c r="AK126" s="167"/>
      <c r="AL126" s="167"/>
      <c r="AM126" s="167"/>
      <c r="AN126" s="167"/>
      <c r="AO126" s="167"/>
      <c r="AP126" s="167"/>
      <c r="AQ126" s="167"/>
      <c r="AR126" s="166"/>
      <c r="AS126" s="166"/>
      <c r="AT126" s="166"/>
      <c r="AU126" s="166"/>
      <c r="AV126" s="166"/>
      <c r="AW126" s="166"/>
      <c r="AX126" s="166"/>
      <c r="AY126" s="166"/>
      <c r="AZ126" s="166"/>
    </row>
    <row r="127" spans="1:52" s="38" customFormat="1" ht="21" customHeight="1" thickBot="1" x14ac:dyDescent="0.3">
      <c r="A127" s="487"/>
      <c r="B127" s="495"/>
      <c r="C127" s="489"/>
      <c r="D127" s="98" t="s">
        <v>11</v>
      </c>
      <c r="E127" s="113">
        <f>'Приложение 1 (ОТЧЕТНЫЙ ПЕРИОД)'!E820</f>
        <v>0</v>
      </c>
      <c r="F127" s="113">
        <f>'Приложение 1 (ОТЧЕТНЫЙ ПЕРИОД)'!F820</f>
        <v>0</v>
      </c>
      <c r="G127" s="113">
        <f>'Приложение 1 (ОТЧЕТНЫЙ ПЕРИОД)'!G820</f>
        <v>0</v>
      </c>
      <c r="H127" s="113">
        <f>'Приложение 1 (ОТЧЕТНЫЙ ПЕРИОД)'!H820</f>
        <v>0</v>
      </c>
      <c r="I127" s="113">
        <f>'Приложение 1 (ОТЧЕТНЫЙ ПЕРИОД)'!I820</f>
        <v>0</v>
      </c>
      <c r="J127" s="592"/>
      <c r="K127" s="113">
        <f>'Приложение 1 (ОТЧЕТНЫЙ ПЕРИОД)'!K820</f>
        <v>0</v>
      </c>
      <c r="L127" s="113">
        <f>'Приложение 1 (ОТЧЕТНЫЙ ПЕРИОД)'!L820</f>
        <v>0</v>
      </c>
      <c r="M127" s="113">
        <f>'Приложение 1 (ОТЧЕТНЫЙ ПЕРИОД)'!M820</f>
        <v>0</v>
      </c>
      <c r="N127" s="114">
        <f>'Приложение 1 (ОТЧЕТНЫЙ ПЕРИОД)'!N820</f>
        <v>0</v>
      </c>
      <c r="O127" s="166"/>
      <c r="P127" s="266"/>
      <c r="Q127" s="167"/>
      <c r="R127" s="586"/>
      <c r="S127" s="186"/>
      <c r="T127" s="186"/>
      <c r="U127" s="186"/>
      <c r="V127" s="186"/>
      <c r="W127" s="183"/>
      <c r="X127" s="184"/>
      <c r="Y127" s="167"/>
      <c r="Z127" s="167"/>
      <c r="AH127" s="167"/>
      <c r="AI127" s="167"/>
      <c r="AJ127" s="167"/>
      <c r="AK127" s="167"/>
      <c r="AL127" s="167"/>
      <c r="AM127" s="167"/>
      <c r="AN127" s="167"/>
      <c r="AO127" s="167"/>
      <c r="AP127" s="167"/>
      <c r="AQ127" s="167"/>
      <c r="AR127" s="166"/>
      <c r="AS127" s="166"/>
      <c r="AT127" s="166"/>
      <c r="AU127" s="166"/>
      <c r="AV127" s="166"/>
      <c r="AW127" s="166"/>
      <c r="AX127" s="166"/>
      <c r="AY127" s="166"/>
      <c r="AZ127" s="166"/>
    </row>
    <row r="128" spans="1:52" s="38" customFormat="1" ht="23.25" x14ac:dyDescent="0.35">
      <c r="A128"/>
      <c r="B128"/>
      <c r="C128" s="119"/>
      <c r="D128" s="120" t="s">
        <v>66</v>
      </c>
      <c r="E128" s="121">
        <f>E125+E126+E127</f>
        <v>0</v>
      </c>
      <c r="F128" s="121">
        <f>F125+F126+F127</f>
        <v>0</v>
      </c>
      <c r="G128" s="121">
        <f>G125+G126+G127</f>
        <v>0</v>
      </c>
      <c r="H128" s="121">
        <f>H125+H126+H127</f>
        <v>0</v>
      </c>
      <c r="I128" s="121">
        <f>I125+I126+I127</f>
        <v>0</v>
      </c>
      <c r="J128" s="121"/>
      <c r="K128" s="121">
        <f>K125+K126+K127</f>
        <v>0</v>
      </c>
      <c r="L128" s="121">
        <f>L125+L126+L127</f>
        <v>0</v>
      </c>
      <c r="M128" s="121">
        <f>M125+M126+M127</f>
        <v>0</v>
      </c>
      <c r="N128" s="121">
        <f>N125+N126+N127</f>
        <v>0</v>
      </c>
      <c r="O128" s="171"/>
      <c r="P128" s="270">
        <f>SUM(E128:O128)</f>
        <v>0</v>
      </c>
      <c r="Q128" s="167"/>
      <c r="R128" s="167"/>
      <c r="S128" s="159"/>
      <c r="T128" s="159"/>
      <c r="U128" s="159"/>
      <c r="V128" s="159"/>
      <c r="W128" s="167"/>
      <c r="X128" s="167"/>
      <c r="Y128" s="167"/>
      <c r="Z128" s="167"/>
      <c r="AA128" s="167"/>
      <c r="AB128" s="159"/>
      <c r="AC128" s="159"/>
      <c r="AD128" s="159"/>
      <c r="AE128" s="159"/>
      <c r="AF128" s="167"/>
      <c r="AG128" s="167"/>
      <c r="AH128" s="167"/>
      <c r="AI128" s="167"/>
      <c r="AJ128" s="167"/>
      <c r="AK128" s="167"/>
      <c r="AL128" s="167"/>
      <c r="AM128" s="167"/>
      <c r="AN128" s="167"/>
      <c r="AO128" s="167"/>
      <c r="AP128" s="167"/>
      <c r="AQ128" s="167"/>
      <c r="AR128" s="166"/>
      <c r="AS128" s="166"/>
      <c r="AT128" s="166"/>
      <c r="AU128" s="166"/>
      <c r="AV128" s="166"/>
      <c r="AW128" s="166"/>
      <c r="AX128" s="166"/>
      <c r="AY128" s="166"/>
      <c r="AZ128" s="166"/>
    </row>
    <row r="129" spans="1:52" s="38" customFormat="1" ht="23.25" x14ac:dyDescent="0.35">
      <c r="A129"/>
      <c r="B129"/>
      <c r="C129"/>
      <c r="D129" s="118" t="s">
        <v>66</v>
      </c>
      <c r="E129" s="117">
        <f>E128-E124</f>
        <v>0</v>
      </c>
      <c r="F129" s="117">
        <f>F128-F124</f>
        <v>0</v>
      </c>
      <c r="G129" s="117">
        <f>G128-G124</f>
        <v>0</v>
      </c>
      <c r="H129" s="117">
        <f>H128-H124</f>
        <v>0</v>
      </c>
      <c r="I129" s="117">
        <f>I128-I124</f>
        <v>0</v>
      </c>
      <c r="J129" s="117"/>
      <c r="K129" s="117">
        <f>K128-K124</f>
        <v>0</v>
      </c>
      <c r="L129" s="117">
        <f>L128-L124</f>
        <v>0</v>
      </c>
      <c r="M129" s="117">
        <f>M128-M124</f>
        <v>0</v>
      </c>
      <c r="N129" s="117">
        <f>N128-N124</f>
        <v>0</v>
      </c>
      <c r="O129" s="163"/>
      <c r="P129" s="269">
        <f>SUM(E129:O129)</f>
        <v>0</v>
      </c>
      <c r="Q129" s="167"/>
      <c r="R129" s="167"/>
      <c r="S129" s="159"/>
      <c r="T129" s="159"/>
      <c r="U129" s="159"/>
      <c r="V129" s="159"/>
      <c r="W129" s="167"/>
      <c r="X129" s="167"/>
      <c r="Y129" s="167"/>
      <c r="Z129" s="167"/>
      <c r="AA129" s="167"/>
      <c r="AB129" s="159"/>
      <c r="AC129" s="159"/>
      <c r="AD129" s="159"/>
      <c r="AE129" s="159"/>
      <c r="AF129" s="167"/>
      <c r="AG129" s="167"/>
      <c r="AH129" s="167"/>
      <c r="AI129" s="167"/>
      <c r="AJ129" s="167"/>
      <c r="AK129" s="167"/>
      <c r="AL129" s="167"/>
      <c r="AM129" s="167"/>
      <c r="AN129" s="167"/>
      <c r="AO129" s="167"/>
      <c r="AP129" s="167"/>
      <c r="AQ129" s="167"/>
      <c r="AR129" s="166"/>
      <c r="AS129" s="166"/>
      <c r="AT129" s="166"/>
      <c r="AU129" s="166"/>
      <c r="AV129" s="166"/>
      <c r="AW129" s="166"/>
      <c r="AX129" s="166"/>
      <c r="AY129" s="166"/>
      <c r="AZ129" s="166"/>
    </row>
    <row r="130" spans="1:52" s="38" customFormat="1" ht="15" x14ac:dyDescent="0.25">
      <c r="O130" s="166"/>
      <c r="P130" s="266"/>
      <c r="Q130" s="167"/>
      <c r="R130" s="167"/>
      <c r="S130" s="159"/>
      <c r="T130" s="159"/>
      <c r="U130" s="159"/>
      <c r="V130" s="159"/>
      <c r="W130" s="167"/>
      <c r="X130" s="167"/>
      <c r="Y130" s="167"/>
      <c r="Z130" s="167"/>
      <c r="AA130" s="167"/>
      <c r="AB130" s="159"/>
      <c r="AC130" s="159"/>
      <c r="AD130" s="159"/>
      <c r="AE130" s="159"/>
      <c r="AF130" s="167"/>
      <c r="AG130" s="167"/>
      <c r="AH130" s="167"/>
      <c r="AI130" s="167"/>
      <c r="AJ130" s="167"/>
      <c r="AK130" s="167"/>
      <c r="AL130" s="167"/>
      <c r="AM130" s="167"/>
      <c r="AN130" s="167"/>
      <c r="AO130" s="167"/>
      <c r="AP130" s="167"/>
      <c r="AQ130" s="167"/>
      <c r="AR130" s="166"/>
      <c r="AS130" s="166"/>
      <c r="AT130" s="166"/>
      <c r="AU130" s="166"/>
      <c r="AV130" s="166"/>
      <c r="AW130" s="166"/>
      <c r="AX130" s="166"/>
      <c r="AY130" s="166"/>
      <c r="AZ130" s="166"/>
    </row>
    <row r="131" spans="1:52" s="38" customFormat="1" ht="18" customHeight="1" thickBot="1" x14ac:dyDescent="0.3">
      <c r="O131" s="166"/>
      <c r="P131" s="266"/>
      <c r="Q131" s="167"/>
      <c r="R131" s="167"/>
      <c r="S131" s="159"/>
      <c r="T131" s="159"/>
      <c r="U131" s="159"/>
      <c r="V131" s="159"/>
      <c r="W131" s="167"/>
      <c r="X131" s="167"/>
      <c r="Y131" s="167"/>
      <c r="Z131" s="167"/>
      <c r="AA131" s="167"/>
      <c r="AB131" s="159"/>
      <c r="AC131" s="159"/>
      <c r="AD131" s="159"/>
      <c r="AE131" s="159"/>
      <c r="AF131" s="167"/>
      <c r="AG131" s="167"/>
      <c r="AH131" s="167"/>
      <c r="AI131" s="167"/>
      <c r="AJ131" s="167"/>
      <c r="AK131" s="167"/>
      <c r="AL131" s="167"/>
      <c r="AM131" s="167"/>
      <c r="AN131" s="167"/>
      <c r="AO131" s="167"/>
      <c r="AP131" s="167"/>
      <c r="AQ131" s="167"/>
      <c r="AR131" s="166"/>
      <c r="AS131" s="166"/>
      <c r="AT131" s="166"/>
      <c r="AU131" s="166"/>
      <c r="AV131" s="166"/>
      <c r="AW131" s="166"/>
      <c r="AX131" s="166"/>
      <c r="AY131" s="166"/>
      <c r="AZ131" s="166"/>
    </row>
    <row r="132" spans="1:52" ht="39" customHeight="1" thickBot="1" x14ac:dyDescent="0.3">
      <c r="A132" s="541" t="s">
        <v>65</v>
      </c>
      <c r="B132" s="542"/>
      <c r="C132" s="542"/>
      <c r="D132" s="542"/>
      <c r="E132" s="542"/>
      <c r="F132" s="542"/>
      <c r="G132" s="542"/>
      <c r="H132" s="542"/>
      <c r="I132" s="542"/>
      <c r="J132" s="542"/>
      <c r="K132" s="542"/>
      <c r="L132" s="542"/>
      <c r="M132" s="542"/>
      <c r="N132" s="543"/>
    </row>
    <row r="133" spans="1:52" s="32" customFormat="1" ht="7.5" customHeight="1" thickBot="1" x14ac:dyDescent="0.3">
      <c r="A133" s="72"/>
      <c r="B133" s="72"/>
      <c r="C133" s="72"/>
      <c r="D133" s="72"/>
      <c r="E133" s="72"/>
      <c r="F133" s="72"/>
      <c r="G133" s="72"/>
      <c r="H133" s="72"/>
      <c r="I133" s="72"/>
      <c r="J133" s="72"/>
      <c r="K133" s="72"/>
      <c r="L133" s="72"/>
      <c r="M133" s="72"/>
      <c r="N133" s="72"/>
      <c r="O133" s="174"/>
      <c r="P133" s="266"/>
      <c r="Q133" s="175"/>
      <c r="R133" s="175"/>
      <c r="S133" s="162"/>
      <c r="T133" s="162"/>
      <c r="U133" s="162"/>
      <c r="V133" s="162"/>
      <c r="W133" s="175"/>
      <c r="X133" s="175"/>
      <c r="Y133" s="175"/>
      <c r="Z133" s="175"/>
      <c r="AA133" s="175"/>
      <c r="AB133" s="162"/>
      <c r="AC133" s="162"/>
      <c r="AD133" s="162"/>
      <c r="AE133" s="162"/>
      <c r="AF133" s="175"/>
      <c r="AG133" s="175"/>
      <c r="AH133" s="175"/>
      <c r="AI133" s="175"/>
      <c r="AJ133" s="175"/>
      <c r="AK133" s="175"/>
      <c r="AL133" s="175"/>
      <c r="AM133" s="175"/>
      <c r="AN133" s="175"/>
      <c r="AO133" s="175"/>
      <c r="AP133" s="175"/>
      <c r="AQ133" s="175"/>
      <c r="AR133" s="174"/>
      <c r="AS133" s="174"/>
      <c r="AT133" s="174"/>
      <c r="AU133" s="174"/>
      <c r="AV133" s="174"/>
      <c r="AW133" s="174"/>
      <c r="AX133" s="174"/>
      <c r="AY133" s="174"/>
      <c r="AZ133" s="174"/>
    </row>
    <row r="134" spans="1:52" s="52" customFormat="1" ht="22.5" customHeight="1" x14ac:dyDescent="0.3">
      <c r="A134" s="507"/>
      <c r="B134" s="501" t="s">
        <v>50</v>
      </c>
      <c r="C134" s="504"/>
      <c r="D134" s="76" t="s">
        <v>9</v>
      </c>
      <c r="E134" s="81">
        <f>'Приложение 1 (ОТЧЕТНЫЙ ПЕРИОД)'!E827</f>
        <v>113.08</v>
      </c>
      <c r="F134" s="81">
        <f>'Приложение 1 (ОТЧЕТНЫЙ ПЕРИОД)'!F827</f>
        <v>111.63</v>
      </c>
      <c r="G134" s="81">
        <f>'Приложение 1 (ОТЧЕТНЫЙ ПЕРИОД)'!G827</f>
        <v>40.08</v>
      </c>
      <c r="H134" s="81">
        <f>'Приложение 1 (ОТЧЕТНЫЙ ПЕРИОД)'!H827</f>
        <v>52.32</v>
      </c>
      <c r="I134" s="81">
        <f>'Приложение 1 (ОТЧЕТНЫЙ ПЕРИОД)'!I827</f>
        <v>32.549999999999997</v>
      </c>
      <c r="J134" s="544"/>
      <c r="K134" s="81">
        <f>'Приложение 1 (ОТЧЕТНЫЙ ПЕРИОД)'!K827</f>
        <v>46</v>
      </c>
      <c r="L134" s="81">
        <f>'Приложение 1 (ОТЧЕТНЫЙ ПЕРИОД)'!L827</f>
        <v>44.8</v>
      </c>
      <c r="M134" s="81">
        <f>'Приложение 1 (ОТЧЕТНЫЙ ПЕРИОД)'!M827</f>
        <v>43.8</v>
      </c>
      <c r="N134" s="82">
        <f>'Приложение 1 (ОТЧЕТНЫЙ ПЕРИОД)'!N827</f>
        <v>332.55</v>
      </c>
      <c r="O134" s="176"/>
      <c r="P134" s="266"/>
      <c r="Q134" s="177"/>
      <c r="R134" s="587" t="str">
        <f>B134</f>
        <v>Всего субсидий из бюджета на инвестиционные цели вне национальных проектов</v>
      </c>
      <c r="S134" s="504" t="str">
        <f>D134</f>
        <v>Всего</v>
      </c>
      <c r="T134" s="122">
        <f>E134</f>
        <v>113.08</v>
      </c>
      <c r="U134" s="122">
        <f t="shared" ref="U134:V134" si="33">F134</f>
        <v>111.63</v>
      </c>
      <c r="V134" s="122">
        <f t="shared" si="33"/>
        <v>40.08</v>
      </c>
      <c r="W134" s="122">
        <f>F134/E134%</f>
        <v>98.717721966749195</v>
      </c>
      <c r="X134" s="189">
        <f>G134/F134%</f>
        <v>35.90432679387262</v>
      </c>
      <c r="Y134" s="177"/>
      <c r="Z134" s="177"/>
      <c r="AH134" s="177"/>
      <c r="AI134" s="177"/>
      <c r="AJ134" s="177"/>
      <c r="AK134" s="177"/>
      <c r="AL134" s="177"/>
      <c r="AM134" s="177"/>
      <c r="AN134" s="177"/>
      <c r="AO134" s="177"/>
      <c r="AP134" s="177"/>
      <c r="AQ134" s="177"/>
      <c r="AR134" s="176"/>
      <c r="AS134" s="176"/>
      <c r="AT134" s="176"/>
      <c r="AU134" s="176"/>
      <c r="AV134" s="176"/>
      <c r="AW134" s="176"/>
      <c r="AX134" s="176"/>
      <c r="AY134" s="176"/>
      <c r="AZ134" s="176"/>
    </row>
    <row r="135" spans="1:52" s="52" customFormat="1" ht="22.5" customHeight="1" x14ac:dyDescent="0.3">
      <c r="A135" s="508"/>
      <c r="B135" s="502"/>
      <c r="C135" s="505"/>
      <c r="D135" s="71" t="s">
        <v>18</v>
      </c>
      <c r="E135" s="96">
        <f>'Приложение 1 (ОТЧЕТНЫЙ ПЕРИОД)'!E828</f>
        <v>0</v>
      </c>
      <c r="F135" s="96">
        <f>'Приложение 1 (ОТЧЕТНЫЙ ПЕРИОД)'!F828</f>
        <v>0</v>
      </c>
      <c r="G135" s="96">
        <f>'Приложение 1 (ОТЧЕТНЫЙ ПЕРИОД)'!G828</f>
        <v>0</v>
      </c>
      <c r="H135" s="96">
        <f>'Приложение 1 (ОТЧЕТНЫЙ ПЕРИОД)'!H828</f>
        <v>0</v>
      </c>
      <c r="I135" s="96">
        <f>'Приложение 1 (ОТЧЕТНЫЙ ПЕРИОД)'!I828</f>
        <v>0</v>
      </c>
      <c r="J135" s="545"/>
      <c r="K135" s="96">
        <f>'Приложение 1 (ОТЧЕТНЫЙ ПЕРИОД)'!K828</f>
        <v>0</v>
      </c>
      <c r="L135" s="96">
        <f>'Приложение 1 (ОТЧЕТНЫЙ ПЕРИОД)'!L828</f>
        <v>0</v>
      </c>
      <c r="M135" s="96">
        <f>'Приложение 1 (ОТЧЕТНЫЙ ПЕРИОД)'!M828</f>
        <v>0</v>
      </c>
      <c r="N135" s="116">
        <f>'Приложение 1 (ОТЧЕТНЫЙ ПЕРИОД)'!N828</f>
        <v>0</v>
      </c>
      <c r="O135" s="176"/>
      <c r="P135" s="266"/>
      <c r="Q135" s="177"/>
      <c r="R135" s="588"/>
      <c r="S135" s="505"/>
      <c r="T135" s="185"/>
      <c r="U135" s="185"/>
      <c r="V135" s="185"/>
      <c r="W135" s="181"/>
      <c r="X135" s="182"/>
      <c r="Y135" s="177"/>
      <c r="Z135" s="177"/>
      <c r="AH135" s="177"/>
      <c r="AI135" s="177"/>
      <c r="AJ135" s="177"/>
      <c r="AK135" s="177"/>
      <c r="AL135" s="177"/>
      <c r="AM135" s="177"/>
      <c r="AN135" s="177"/>
      <c r="AO135" s="177"/>
      <c r="AP135" s="177"/>
      <c r="AQ135" s="177"/>
      <c r="AR135" s="176"/>
      <c r="AS135" s="176"/>
      <c r="AT135" s="176"/>
      <c r="AU135" s="176"/>
      <c r="AV135" s="176"/>
      <c r="AW135" s="176"/>
      <c r="AX135" s="176"/>
      <c r="AY135" s="176"/>
      <c r="AZ135" s="176"/>
    </row>
    <row r="136" spans="1:52" s="52" customFormat="1" ht="22.5" customHeight="1" x14ac:dyDescent="0.3">
      <c r="A136" s="508"/>
      <c r="B136" s="502"/>
      <c r="C136" s="505"/>
      <c r="D136" s="71" t="s">
        <v>10</v>
      </c>
      <c r="E136" s="96">
        <f>'Приложение 1 (ОТЧЕТНЫЙ ПЕРИОД)'!E829</f>
        <v>95.3</v>
      </c>
      <c r="F136" s="96">
        <f>'Приложение 1 (ОТЧЕТНЫЙ ПЕРИОД)'!F829</f>
        <v>95.3</v>
      </c>
      <c r="G136" s="96">
        <f>'Приложение 1 (ОТЧЕТНЫЙ ПЕРИОД)'!G829</f>
        <v>34.9</v>
      </c>
      <c r="H136" s="96">
        <f>'Приложение 1 (ОТЧЕТНЫЙ ПЕРИОД)'!H829</f>
        <v>15.39</v>
      </c>
      <c r="I136" s="96">
        <f>'Приложение 1 (ОТЧЕТНЫЙ ПЕРИОД)'!I829</f>
        <v>0</v>
      </c>
      <c r="J136" s="545"/>
      <c r="K136" s="96">
        <f>'Приложение 1 (ОТЧЕТНЫЙ ПЕРИОД)'!K829</f>
        <v>0</v>
      </c>
      <c r="L136" s="96">
        <f>'Приложение 1 (ОТЧЕТНЫЙ ПЕРИОД)'!L829</f>
        <v>0</v>
      </c>
      <c r="M136" s="96">
        <f>'Приложение 1 (ОТЧЕТНЫЙ ПЕРИОД)'!M829</f>
        <v>0</v>
      </c>
      <c r="N136" s="116">
        <f>'Приложение 1 (ОТЧЕТНЫЙ ПЕРИОД)'!N829</f>
        <v>110.69</v>
      </c>
      <c r="O136" s="176"/>
      <c r="P136" s="266"/>
      <c r="Q136" s="177"/>
      <c r="R136" s="588"/>
      <c r="S136" s="505"/>
      <c r="T136" s="185"/>
      <c r="U136" s="185"/>
      <c r="V136" s="185"/>
      <c r="W136" s="181"/>
      <c r="X136" s="182"/>
      <c r="Y136" s="177"/>
      <c r="Z136" s="177"/>
      <c r="AH136" s="177"/>
      <c r="AI136" s="177"/>
      <c r="AJ136" s="177"/>
      <c r="AK136" s="177"/>
      <c r="AL136" s="177"/>
      <c r="AM136" s="177"/>
      <c r="AN136" s="177"/>
      <c r="AO136" s="177"/>
      <c r="AP136" s="177"/>
      <c r="AQ136" s="177"/>
      <c r="AR136" s="176"/>
      <c r="AS136" s="176"/>
      <c r="AT136" s="176"/>
      <c r="AU136" s="176"/>
      <c r="AV136" s="176"/>
      <c r="AW136" s="176"/>
      <c r="AX136" s="176"/>
      <c r="AY136" s="176"/>
      <c r="AZ136" s="176"/>
    </row>
    <row r="137" spans="1:52" s="52" customFormat="1" ht="22.5" customHeight="1" thickBot="1" x14ac:dyDescent="0.35">
      <c r="A137" s="509"/>
      <c r="B137" s="503"/>
      <c r="C137" s="506"/>
      <c r="D137" s="70" t="s">
        <v>11</v>
      </c>
      <c r="E137" s="94">
        <f>'Приложение 1 (ОТЧЕТНЫЙ ПЕРИОД)'!E830</f>
        <v>17.78</v>
      </c>
      <c r="F137" s="94">
        <f>'Приложение 1 (ОТЧЕТНЫЙ ПЕРИОД)'!F830</f>
        <v>16.330000000000002</v>
      </c>
      <c r="G137" s="94">
        <f>'Приложение 1 (ОТЧЕТНЫЙ ПЕРИОД)'!G830</f>
        <v>5.1800000000000006</v>
      </c>
      <c r="H137" s="94">
        <f>'Приложение 1 (ОТЧЕТНЫЙ ПЕРИОД)'!H830</f>
        <v>36.93</v>
      </c>
      <c r="I137" s="94">
        <f>'Приложение 1 (ОТЧЕТНЫЙ ПЕРИОД)'!I830</f>
        <v>32.549999999999997</v>
      </c>
      <c r="J137" s="546"/>
      <c r="K137" s="94">
        <f>'Приложение 1 (ОТЧЕТНЫЙ ПЕРИОД)'!K830</f>
        <v>46</v>
      </c>
      <c r="L137" s="94">
        <f>'Приложение 1 (ОТЧЕТНЫЙ ПЕРИОД)'!L830</f>
        <v>44.8</v>
      </c>
      <c r="M137" s="94">
        <f>'Приложение 1 (ОТЧЕТНЫЙ ПЕРИОД)'!M830</f>
        <v>43.8</v>
      </c>
      <c r="N137" s="95">
        <f>'Приложение 1 (ОТЧЕТНЫЙ ПЕРИОД)'!N830</f>
        <v>221.86</v>
      </c>
      <c r="O137" s="176"/>
      <c r="P137" s="266"/>
      <c r="Q137" s="177"/>
      <c r="R137" s="589"/>
      <c r="S137" s="506"/>
      <c r="T137" s="186"/>
      <c r="U137" s="186"/>
      <c r="V137" s="186"/>
      <c r="W137" s="183"/>
      <c r="X137" s="184"/>
      <c r="Y137" s="177"/>
      <c r="Z137" s="177"/>
      <c r="AH137" s="177"/>
      <c r="AI137" s="177"/>
      <c r="AJ137" s="177"/>
      <c r="AK137" s="177"/>
      <c r="AL137" s="177"/>
      <c r="AM137" s="177"/>
      <c r="AN137" s="177"/>
      <c r="AO137" s="177"/>
      <c r="AP137" s="177"/>
      <c r="AQ137" s="177"/>
      <c r="AR137" s="176"/>
      <c r="AS137" s="176"/>
      <c r="AT137" s="176"/>
      <c r="AU137" s="176"/>
      <c r="AV137" s="176"/>
      <c r="AW137" s="176"/>
      <c r="AX137" s="176"/>
      <c r="AY137" s="176"/>
      <c r="AZ137" s="176"/>
    </row>
    <row r="138" spans="1:52" ht="23.25" x14ac:dyDescent="0.35">
      <c r="C138" s="119"/>
      <c r="D138" s="120" t="s">
        <v>66</v>
      </c>
      <c r="E138" s="121">
        <f>E135+E136+E137</f>
        <v>113.08</v>
      </c>
      <c r="F138" s="121">
        <f>F135+F136+F137</f>
        <v>111.63</v>
      </c>
      <c r="G138" s="121">
        <f>G135+G136+G137</f>
        <v>40.08</v>
      </c>
      <c r="H138" s="121">
        <f>H135+H136+H137</f>
        <v>52.32</v>
      </c>
      <c r="I138" s="121">
        <f>I135+I136+I137</f>
        <v>32.549999999999997</v>
      </c>
      <c r="J138" s="121"/>
      <c r="K138" s="121">
        <f>K135+K136+K137</f>
        <v>46</v>
      </c>
      <c r="L138" s="121">
        <f>L135+L136+L137</f>
        <v>44.8</v>
      </c>
      <c r="M138" s="121">
        <f>M135+M136+M137</f>
        <v>43.8</v>
      </c>
      <c r="N138" s="121">
        <f>N135+N136+N137</f>
        <v>332.55</v>
      </c>
      <c r="O138" s="171"/>
      <c r="P138" s="270">
        <f>SUM(E138:O138)</f>
        <v>816.81</v>
      </c>
    </row>
    <row r="139" spans="1:52" ht="23.25" x14ac:dyDescent="0.35">
      <c r="D139" s="118" t="s">
        <v>66</v>
      </c>
      <c r="E139" s="117">
        <f>E138-E134</f>
        <v>0</v>
      </c>
      <c r="F139" s="117">
        <f>F138-F134</f>
        <v>0</v>
      </c>
      <c r="G139" s="117">
        <f>G138-G134</f>
        <v>0</v>
      </c>
      <c r="H139" s="117">
        <f>H138-H134</f>
        <v>0</v>
      </c>
      <c r="I139" s="117">
        <f>I138-I134</f>
        <v>0</v>
      </c>
      <c r="J139" s="117"/>
      <c r="K139" s="117">
        <f>K138-K134</f>
        <v>0</v>
      </c>
      <c r="L139" s="117">
        <f>L138-L134</f>
        <v>0</v>
      </c>
      <c r="M139" s="117">
        <f>M138-M134</f>
        <v>0</v>
      </c>
      <c r="N139" s="117">
        <f>N138-N134</f>
        <v>0</v>
      </c>
      <c r="P139" s="269">
        <f>SUM(E139:O139)</f>
        <v>0</v>
      </c>
    </row>
    <row r="140" spans="1:52" x14ac:dyDescent="0.3">
      <c r="R140" s="274"/>
      <c r="S140" s="275"/>
      <c r="T140" s="275"/>
      <c r="U140" s="275"/>
      <c r="V140" s="275"/>
      <c r="W140" s="274"/>
      <c r="X140" s="274"/>
    </row>
    <row r="141" spans="1:52" ht="30.75" x14ac:dyDescent="0.3">
      <c r="R141" s="276" t="s">
        <v>95</v>
      </c>
      <c r="S141" s="275"/>
      <c r="T141" s="275"/>
      <c r="U141" s="275"/>
      <c r="V141" s="275"/>
      <c r="W141" s="274"/>
      <c r="X141" s="274"/>
    </row>
    <row r="143" spans="1:52" x14ac:dyDescent="0.3">
      <c r="X143" s="157" t="s">
        <v>82</v>
      </c>
    </row>
    <row r="144" spans="1:52" ht="57" customHeight="1" thickBot="1" x14ac:dyDescent="0.35">
      <c r="R144" s="214" t="s">
        <v>70</v>
      </c>
      <c r="W144" s="165"/>
      <c r="X144" s="165"/>
    </row>
    <row r="145" spans="18:24" ht="237" thickBot="1" x14ac:dyDescent="0.35">
      <c r="R145" s="178" t="str">
        <f>R4</f>
        <v>Находкинский городской округ</v>
      </c>
      <c r="S145" s="179" t="s">
        <v>71</v>
      </c>
      <c r="T145" s="179" t="s">
        <v>72</v>
      </c>
      <c r="U145" s="179" t="s">
        <v>74</v>
      </c>
      <c r="V145" s="231" t="str">
        <f>V4</f>
        <v>профинанси-ровано (кассовый расход) /исполнение 
на 01112019</v>
      </c>
      <c r="W145" s="179" t="s">
        <v>69</v>
      </c>
      <c r="X145" s="180" t="s">
        <v>68</v>
      </c>
    </row>
    <row r="146" spans="18:24" ht="25.5" x14ac:dyDescent="0.3">
      <c r="R146" s="581" t="str">
        <f>R5</f>
        <v xml:space="preserve">ВСЕГО </v>
      </c>
      <c r="S146" s="79" t="str">
        <f>S5</f>
        <v>Всего</v>
      </c>
      <c r="T146" s="79">
        <f>T5</f>
        <v>268.39</v>
      </c>
      <c r="U146" s="79">
        <f>U5</f>
        <v>235.55</v>
      </c>
      <c r="V146" s="79">
        <f>V5</f>
        <v>112.88</v>
      </c>
      <c r="W146" s="79">
        <f>W5</f>
        <v>87.764074667461529</v>
      </c>
      <c r="X146" s="79">
        <f>X5</f>
        <v>47.921884950116741</v>
      </c>
    </row>
    <row r="147" spans="18:24" x14ac:dyDescent="0.3">
      <c r="R147" s="582"/>
      <c r="S147" s="185"/>
      <c r="T147" s="185"/>
      <c r="U147" s="185"/>
      <c r="V147" s="185"/>
      <c r="W147" s="181"/>
      <c r="X147" s="182"/>
    </row>
    <row r="148" spans="18:24" x14ac:dyDescent="0.3">
      <c r="R148" s="582"/>
      <c r="S148" s="185"/>
      <c r="T148" s="185"/>
      <c r="U148" s="185"/>
      <c r="V148" s="185"/>
      <c r="W148" s="181"/>
      <c r="X148" s="182"/>
    </row>
    <row r="149" spans="18:24" ht="21" thickBot="1" x14ac:dyDescent="0.35">
      <c r="R149" s="583"/>
      <c r="S149" s="186"/>
      <c r="T149" s="186"/>
      <c r="U149" s="186"/>
      <c r="V149" s="186"/>
      <c r="W149" s="183"/>
      <c r="X149" s="184"/>
    </row>
    <row r="150" spans="18:24" ht="25.5" x14ac:dyDescent="0.3">
      <c r="R150" s="575" t="str">
        <f t="shared" ref="R150:X150" si="34">R36</f>
        <v>ДЕМОГРАФИЯ</v>
      </c>
      <c r="S150" s="187" t="str">
        <f t="shared" si="34"/>
        <v>Всего</v>
      </c>
      <c r="T150" s="187">
        <f t="shared" si="34"/>
        <v>61.57</v>
      </c>
      <c r="U150" s="187">
        <f t="shared" si="34"/>
        <v>54.32</v>
      </c>
      <c r="V150" s="187">
        <f t="shared" si="34"/>
        <v>18.88</v>
      </c>
      <c r="W150" s="187">
        <f t="shared" si="34"/>
        <v>88.224784797791131</v>
      </c>
      <c r="X150" s="187">
        <f t="shared" si="34"/>
        <v>34.756995581737847</v>
      </c>
    </row>
    <row r="151" spans="18:24" x14ac:dyDescent="0.3">
      <c r="R151" s="576"/>
      <c r="S151" s="185"/>
      <c r="T151" s="185"/>
      <c r="U151" s="185"/>
      <c r="V151" s="185"/>
      <c r="W151" s="181"/>
      <c r="X151" s="182"/>
    </row>
    <row r="152" spans="18:24" x14ac:dyDescent="0.3">
      <c r="R152" s="576"/>
      <c r="S152" s="185"/>
      <c r="T152" s="185"/>
      <c r="U152" s="185"/>
      <c r="V152" s="185"/>
      <c r="W152" s="181"/>
      <c r="X152" s="182"/>
    </row>
    <row r="153" spans="18:24" ht="21" thickBot="1" x14ac:dyDescent="0.35">
      <c r="R153" s="577"/>
      <c r="S153" s="186"/>
      <c r="T153" s="186"/>
      <c r="U153" s="186"/>
      <c r="V153" s="186"/>
      <c r="W153" s="183"/>
      <c r="X153" s="184"/>
    </row>
    <row r="154" spans="18:24" ht="25.5" x14ac:dyDescent="0.3">
      <c r="R154" s="575" t="str">
        <f t="shared" ref="R154:X154" si="35">R43</f>
        <v>ЗДРАВООХРАНЕНИЕ</v>
      </c>
      <c r="S154" s="187" t="str">
        <f t="shared" si="35"/>
        <v>Всего</v>
      </c>
      <c r="T154" s="187">
        <f t="shared" si="35"/>
        <v>0</v>
      </c>
      <c r="U154" s="187">
        <f t="shared" si="35"/>
        <v>0</v>
      </c>
      <c r="V154" s="187">
        <f t="shared" si="35"/>
        <v>0</v>
      </c>
      <c r="W154" s="187" t="e">
        <f t="shared" si="35"/>
        <v>#DIV/0!</v>
      </c>
      <c r="X154" s="187" t="e">
        <f t="shared" si="35"/>
        <v>#DIV/0!</v>
      </c>
    </row>
    <row r="155" spans="18:24" x14ac:dyDescent="0.3">
      <c r="R155" s="576"/>
      <c r="S155" s="185"/>
      <c r="T155" s="185"/>
      <c r="U155" s="185"/>
      <c r="V155" s="185"/>
      <c r="W155" s="181"/>
      <c r="X155" s="182"/>
    </row>
    <row r="156" spans="18:24" x14ac:dyDescent="0.3">
      <c r="R156" s="576"/>
      <c r="S156" s="185"/>
      <c r="T156" s="185"/>
      <c r="U156" s="185"/>
      <c r="V156" s="185"/>
      <c r="W156" s="181"/>
      <c r="X156" s="182"/>
    </row>
    <row r="157" spans="18:24" ht="21" thickBot="1" x14ac:dyDescent="0.35">
      <c r="R157" s="577"/>
      <c r="S157" s="186"/>
      <c r="T157" s="186"/>
      <c r="U157" s="186"/>
      <c r="V157" s="186"/>
      <c r="W157" s="183"/>
      <c r="X157" s="184"/>
    </row>
    <row r="158" spans="18:24" ht="25.5" x14ac:dyDescent="0.3">
      <c r="R158" s="575" t="str">
        <f t="shared" ref="R158:X158" si="36">R61</f>
        <v>ОБРАЗОВАНИЕ</v>
      </c>
      <c r="S158" s="187" t="str">
        <f t="shared" si="36"/>
        <v>Всего</v>
      </c>
      <c r="T158" s="187">
        <f t="shared" si="36"/>
        <v>2</v>
      </c>
      <c r="U158" s="187">
        <f t="shared" si="36"/>
        <v>2</v>
      </c>
      <c r="V158" s="187">
        <f t="shared" si="36"/>
        <v>1.67</v>
      </c>
      <c r="W158" s="187">
        <f t="shared" si="36"/>
        <v>100</v>
      </c>
      <c r="X158" s="187">
        <f t="shared" si="36"/>
        <v>83.5</v>
      </c>
    </row>
    <row r="159" spans="18:24" x14ac:dyDescent="0.3">
      <c r="R159" s="576"/>
      <c r="S159" s="185"/>
      <c r="T159" s="185"/>
      <c r="U159" s="185"/>
      <c r="V159" s="185"/>
      <c r="W159" s="181"/>
      <c r="X159" s="182"/>
    </row>
    <row r="160" spans="18:24" x14ac:dyDescent="0.3">
      <c r="R160" s="576"/>
      <c r="S160" s="185"/>
      <c r="T160" s="185"/>
      <c r="U160" s="185"/>
      <c r="V160" s="185"/>
      <c r="W160" s="181"/>
      <c r="X160" s="182"/>
    </row>
    <row r="161" spans="18:24" ht="21" thickBot="1" x14ac:dyDescent="0.35">
      <c r="R161" s="577"/>
      <c r="S161" s="186"/>
      <c r="T161" s="186"/>
      <c r="U161" s="186"/>
      <c r="V161" s="186"/>
      <c r="W161" s="183"/>
      <c r="X161" s="184"/>
    </row>
    <row r="162" spans="18:24" ht="25.5" x14ac:dyDescent="0.3">
      <c r="R162" s="575" t="str">
        <f t="shared" ref="R162:X162" si="37">R68</f>
        <v>ЖИЛЬЕ И ГОРОДСКАЯ СРЕДА</v>
      </c>
      <c r="S162" s="187" t="str">
        <f t="shared" si="37"/>
        <v>Всего</v>
      </c>
      <c r="T162" s="187">
        <f t="shared" si="37"/>
        <v>89.16</v>
      </c>
      <c r="U162" s="187">
        <f t="shared" si="37"/>
        <v>65.02</v>
      </c>
      <c r="V162" s="187">
        <f t="shared" si="37"/>
        <v>49.67</v>
      </c>
      <c r="W162" s="187">
        <f t="shared" si="37"/>
        <v>72.925078510542846</v>
      </c>
      <c r="X162" s="187">
        <f t="shared" si="37"/>
        <v>76.391879421716396</v>
      </c>
    </row>
    <row r="163" spans="18:24" x14ac:dyDescent="0.3">
      <c r="R163" s="576"/>
      <c r="S163" s="185"/>
      <c r="T163" s="185"/>
      <c r="U163" s="185"/>
      <c r="V163" s="185"/>
      <c r="W163" s="181"/>
      <c r="X163" s="182"/>
    </row>
    <row r="164" spans="18:24" x14ac:dyDescent="0.3">
      <c r="R164" s="576"/>
      <c r="S164" s="185"/>
      <c r="T164" s="185"/>
      <c r="U164" s="185"/>
      <c r="V164" s="185"/>
      <c r="W164" s="181"/>
      <c r="X164" s="182"/>
    </row>
    <row r="165" spans="18:24" ht="21" thickBot="1" x14ac:dyDescent="0.35">
      <c r="R165" s="577"/>
      <c r="S165" s="186"/>
      <c r="T165" s="186"/>
      <c r="U165" s="186"/>
      <c r="V165" s="186"/>
      <c r="W165" s="183"/>
      <c r="X165" s="184"/>
    </row>
    <row r="166" spans="18:24" ht="25.5" x14ac:dyDescent="0.3">
      <c r="R166" s="575" t="str">
        <f t="shared" ref="R166:X166" si="38">R75</f>
        <v>ЭКОЛОГИЯ</v>
      </c>
      <c r="S166" s="187" t="str">
        <f t="shared" si="38"/>
        <v>Всего</v>
      </c>
      <c r="T166" s="187">
        <f t="shared" si="38"/>
        <v>0</v>
      </c>
      <c r="U166" s="187">
        <f t="shared" si="38"/>
        <v>0</v>
      </c>
      <c r="V166" s="187">
        <f t="shared" si="38"/>
        <v>0</v>
      </c>
      <c r="W166" s="187" t="e">
        <f t="shared" si="38"/>
        <v>#DIV/0!</v>
      </c>
      <c r="X166" s="187" t="e">
        <f t="shared" si="38"/>
        <v>#DIV/0!</v>
      </c>
    </row>
    <row r="167" spans="18:24" x14ac:dyDescent="0.3">
      <c r="R167" s="576"/>
      <c r="S167" s="185"/>
      <c r="T167" s="185"/>
      <c r="U167" s="185"/>
      <c r="V167" s="185"/>
      <c r="W167" s="181"/>
      <c r="X167" s="182"/>
    </row>
    <row r="168" spans="18:24" x14ac:dyDescent="0.3">
      <c r="R168" s="576"/>
      <c r="S168" s="185"/>
      <c r="T168" s="185"/>
      <c r="U168" s="185"/>
      <c r="V168" s="185"/>
      <c r="W168" s="181"/>
      <c r="X168" s="182"/>
    </row>
    <row r="169" spans="18:24" ht="21" thickBot="1" x14ac:dyDescent="0.35">
      <c r="R169" s="577"/>
      <c r="S169" s="186"/>
      <c r="T169" s="186"/>
      <c r="U169" s="186"/>
      <c r="V169" s="186"/>
      <c r="W169" s="183"/>
      <c r="X169" s="184"/>
    </row>
    <row r="170" spans="18:24" ht="25.5" x14ac:dyDescent="0.3">
      <c r="R170" s="575" t="str">
        <f t="shared" ref="R170:X170" si="39">R82</f>
        <v>БЕЗОПАСНЫЕ И КАЧЕСТВЕННЫЕ АВТОМОБИЛЬНЫЕ ДОРОГИ</v>
      </c>
      <c r="S170" s="187" t="str">
        <f t="shared" si="39"/>
        <v>Всего</v>
      </c>
      <c r="T170" s="187">
        <f t="shared" si="39"/>
        <v>0</v>
      </c>
      <c r="U170" s="187">
        <f t="shared" si="39"/>
        <v>0</v>
      </c>
      <c r="V170" s="187">
        <f t="shared" si="39"/>
        <v>0</v>
      </c>
      <c r="W170" s="187" t="e">
        <f t="shared" si="39"/>
        <v>#DIV/0!</v>
      </c>
      <c r="X170" s="187" t="e">
        <f t="shared" si="39"/>
        <v>#DIV/0!</v>
      </c>
    </row>
    <row r="171" spans="18:24" x14ac:dyDescent="0.3">
      <c r="R171" s="576"/>
      <c r="S171" s="185"/>
      <c r="T171" s="185"/>
      <c r="U171" s="185"/>
      <c r="V171" s="185"/>
      <c r="W171" s="181"/>
      <c r="X171" s="182"/>
    </row>
    <row r="172" spans="18:24" ht="42.75" customHeight="1" x14ac:dyDescent="0.3">
      <c r="R172" s="576"/>
      <c r="S172" s="185"/>
      <c r="T172" s="185"/>
      <c r="U172" s="185"/>
      <c r="V172" s="185"/>
      <c r="W172" s="181"/>
      <c r="X172" s="182"/>
    </row>
    <row r="173" spans="18:24" ht="21" thickBot="1" x14ac:dyDescent="0.35">
      <c r="R173" s="577"/>
      <c r="S173" s="186"/>
      <c r="T173" s="186"/>
      <c r="U173" s="186"/>
      <c r="V173" s="186"/>
      <c r="W173" s="183"/>
      <c r="X173" s="184"/>
    </row>
    <row r="174" spans="18:24" ht="25.5" x14ac:dyDescent="0.3">
      <c r="R174" s="575" t="str">
        <f t="shared" ref="R174:X174" si="40">R89</f>
        <v>ПРОИЗВОДИТЕЛЬНОСТЬ ТРУДА</v>
      </c>
      <c r="S174" s="187" t="str">
        <f t="shared" si="40"/>
        <v>Всего</v>
      </c>
      <c r="T174" s="187">
        <f t="shared" si="40"/>
        <v>0</v>
      </c>
      <c r="U174" s="187">
        <f t="shared" si="40"/>
        <v>0</v>
      </c>
      <c r="V174" s="187">
        <f t="shared" si="40"/>
        <v>0</v>
      </c>
      <c r="W174" s="187" t="e">
        <f t="shared" si="40"/>
        <v>#DIV/0!</v>
      </c>
      <c r="X174" s="187" t="e">
        <f t="shared" si="40"/>
        <v>#DIV/0!</v>
      </c>
    </row>
    <row r="175" spans="18:24" x14ac:dyDescent="0.3">
      <c r="R175" s="576"/>
      <c r="S175" s="185"/>
      <c r="T175" s="185"/>
      <c r="U175" s="185"/>
      <c r="V175" s="185"/>
      <c r="W175" s="181"/>
      <c r="X175" s="182"/>
    </row>
    <row r="176" spans="18:24" x14ac:dyDescent="0.3">
      <c r="R176" s="576"/>
      <c r="S176" s="185"/>
      <c r="T176" s="185"/>
      <c r="U176" s="185"/>
      <c r="V176" s="185"/>
      <c r="W176" s="181"/>
      <c r="X176" s="182"/>
    </row>
    <row r="177" spans="18:24" ht="21" thickBot="1" x14ac:dyDescent="0.35">
      <c r="R177" s="577"/>
      <c r="S177" s="186"/>
      <c r="T177" s="186"/>
      <c r="U177" s="186"/>
      <c r="V177" s="186"/>
      <c r="W177" s="183"/>
      <c r="X177" s="184"/>
    </row>
    <row r="178" spans="18:24" ht="25.5" x14ac:dyDescent="0.3">
      <c r="R178" s="575" t="str">
        <f t="shared" ref="R178:X178" si="41">R96</f>
        <v>НАУКА</v>
      </c>
      <c r="S178" s="187" t="str">
        <f t="shared" si="41"/>
        <v>Всего</v>
      </c>
      <c r="T178" s="187">
        <f t="shared" si="41"/>
        <v>0</v>
      </c>
      <c r="U178" s="187">
        <f t="shared" si="41"/>
        <v>0</v>
      </c>
      <c r="V178" s="187">
        <f t="shared" si="41"/>
        <v>0</v>
      </c>
      <c r="W178" s="187" t="e">
        <f t="shared" si="41"/>
        <v>#DIV/0!</v>
      </c>
      <c r="X178" s="187" t="e">
        <f t="shared" si="41"/>
        <v>#DIV/0!</v>
      </c>
    </row>
    <row r="179" spans="18:24" x14ac:dyDescent="0.3">
      <c r="R179" s="576"/>
      <c r="S179" s="185"/>
      <c r="T179" s="185"/>
      <c r="U179" s="185"/>
      <c r="V179" s="185"/>
      <c r="W179" s="181"/>
      <c r="X179" s="182"/>
    </row>
    <row r="180" spans="18:24" x14ac:dyDescent="0.3">
      <c r="R180" s="576"/>
      <c r="S180" s="185"/>
      <c r="T180" s="185"/>
      <c r="U180" s="185"/>
      <c r="V180" s="185"/>
      <c r="W180" s="181"/>
      <c r="X180" s="182"/>
    </row>
    <row r="181" spans="18:24" ht="21" thickBot="1" x14ac:dyDescent="0.35">
      <c r="R181" s="577"/>
      <c r="S181" s="186"/>
      <c r="T181" s="186"/>
      <c r="U181" s="186"/>
      <c r="V181" s="186"/>
      <c r="W181" s="183"/>
      <c r="X181" s="184"/>
    </row>
    <row r="182" spans="18:24" ht="25.5" x14ac:dyDescent="0.3">
      <c r="R182" s="575" t="str">
        <f t="shared" ref="R182:X182" si="42">R103</f>
        <v>ЦИФРОВАЯ ЭКОНОМИКА</v>
      </c>
      <c r="S182" s="187" t="str">
        <f t="shared" si="42"/>
        <v>Всего</v>
      </c>
      <c r="T182" s="187">
        <f t="shared" si="42"/>
        <v>0</v>
      </c>
      <c r="U182" s="187">
        <f t="shared" si="42"/>
        <v>0</v>
      </c>
      <c r="V182" s="187">
        <f t="shared" si="42"/>
        <v>0</v>
      </c>
      <c r="W182" s="187" t="e">
        <f t="shared" si="42"/>
        <v>#DIV/0!</v>
      </c>
      <c r="X182" s="187" t="e">
        <f t="shared" si="42"/>
        <v>#DIV/0!</v>
      </c>
    </row>
    <row r="183" spans="18:24" x14ac:dyDescent="0.3">
      <c r="R183" s="576"/>
      <c r="S183" s="185"/>
      <c r="T183" s="185"/>
      <c r="U183" s="185"/>
      <c r="V183" s="185"/>
      <c r="W183" s="181"/>
      <c r="X183" s="182"/>
    </row>
    <row r="184" spans="18:24" x14ac:dyDescent="0.3">
      <c r="R184" s="576"/>
      <c r="S184" s="185"/>
      <c r="T184" s="185"/>
      <c r="U184" s="185"/>
      <c r="V184" s="185"/>
      <c r="W184" s="181"/>
      <c r="X184" s="182"/>
    </row>
    <row r="185" spans="18:24" ht="21" thickBot="1" x14ac:dyDescent="0.35">
      <c r="R185" s="577"/>
      <c r="S185" s="186"/>
      <c r="T185" s="186"/>
      <c r="U185" s="186"/>
      <c r="V185" s="186"/>
      <c r="W185" s="183"/>
      <c r="X185" s="184"/>
    </row>
    <row r="186" spans="18:24" ht="25.5" x14ac:dyDescent="0.3">
      <c r="R186" s="575" t="str">
        <f t="shared" ref="R186:X186" si="43">R110</f>
        <v>КУЛЬТУРА</v>
      </c>
      <c r="S186" s="187" t="str">
        <f t="shared" si="43"/>
        <v>Всего</v>
      </c>
      <c r="T186" s="187">
        <f t="shared" si="43"/>
        <v>2.5799999999999996</v>
      </c>
      <c r="U186" s="187">
        <f t="shared" si="43"/>
        <v>2.5799999999999996</v>
      </c>
      <c r="V186" s="187">
        <f t="shared" si="43"/>
        <v>2.5799999999999996</v>
      </c>
      <c r="W186" s="187">
        <f t="shared" si="43"/>
        <v>100</v>
      </c>
      <c r="X186" s="187">
        <f t="shared" si="43"/>
        <v>100</v>
      </c>
    </row>
    <row r="187" spans="18:24" x14ac:dyDescent="0.3">
      <c r="R187" s="576"/>
      <c r="S187" s="185"/>
      <c r="T187" s="185"/>
      <c r="U187" s="185"/>
      <c r="V187" s="185"/>
      <c r="W187" s="181"/>
      <c r="X187" s="182"/>
    </row>
    <row r="188" spans="18:24" x14ac:dyDescent="0.3">
      <c r="R188" s="576"/>
      <c r="S188" s="185"/>
      <c r="T188" s="185"/>
      <c r="U188" s="185"/>
      <c r="V188" s="185"/>
      <c r="W188" s="181"/>
      <c r="X188" s="182"/>
    </row>
    <row r="189" spans="18:24" ht="21" thickBot="1" x14ac:dyDescent="0.35">
      <c r="R189" s="577"/>
      <c r="S189" s="186"/>
      <c r="T189" s="186"/>
      <c r="U189" s="186"/>
      <c r="V189" s="186"/>
      <c r="W189" s="183"/>
      <c r="X189" s="184"/>
    </row>
    <row r="190" spans="18:24" ht="25.5" x14ac:dyDescent="0.3">
      <c r="R190" s="575" t="str">
        <f t="shared" ref="R190:X190" si="44">R117</f>
        <v>МАЛОЕ И СРЕДНЕЕ ПРЕДПРИНИМАТЕЛЬСТВО</v>
      </c>
      <c r="S190" s="187" t="str">
        <f t="shared" si="44"/>
        <v>Всего</v>
      </c>
      <c r="T190" s="187">
        <f t="shared" si="44"/>
        <v>0</v>
      </c>
      <c r="U190" s="187">
        <f t="shared" si="44"/>
        <v>0</v>
      </c>
      <c r="V190" s="187">
        <f t="shared" si="44"/>
        <v>0</v>
      </c>
      <c r="W190" s="187" t="e">
        <f t="shared" si="44"/>
        <v>#DIV/0!</v>
      </c>
      <c r="X190" s="187" t="e">
        <f t="shared" si="44"/>
        <v>#DIV/0!</v>
      </c>
    </row>
    <row r="191" spans="18:24" x14ac:dyDescent="0.3">
      <c r="R191" s="576"/>
      <c r="S191" s="185"/>
      <c r="T191" s="185"/>
      <c r="U191" s="185"/>
      <c r="V191" s="185"/>
      <c r="W191" s="181"/>
      <c r="X191" s="182"/>
    </row>
    <row r="192" spans="18:24" x14ac:dyDescent="0.3">
      <c r="R192" s="576"/>
      <c r="S192" s="185"/>
      <c r="T192" s="185"/>
      <c r="U192" s="185"/>
      <c r="V192" s="185"/>
      <c r="W192" s="181"/>
      <c r="X192" s="182"/>
    </row>
    <row r="193" spans="18:24" ht="21" thickBot="1" x14ac:dyDescent="0.35">
      <c r="R193" s="577"/>
      <c r="S193" s="186"/>
      <c r="T193" s="186"/>
      <c r="U193" s="186"/>
      <c r="V193" s="186"/>
      <c r="W193" s="183"/>
      <c r="X193" s="184"/>
    </row>
    <row r="194" spans="18:24" ht="25.5" x14ac:dyDescent="0.3">
      <c r="R194" s="575" t="str">
        <f t="shared" ref="R194:X194" si="45">R124</f>
        <v>МЕЖДУНАРОДНАЯ КООПЕРАЦИЯ И ЭКСПОРТ</v>
      </c>
      <c r="S194" s="187" t="str">
        <f t="shared" si="45"/>
        <v>Всего</v>
      </c>
      <c r="T194" s="187">
        <f t="shared" si="45"/>
        <v>0</v>
      </c>
      <c r="U194" s="187">
        <f t="shared" si="45"/>
        <v>0</v>
      </c>
      <c r="V194" s="187">
        <f t="shared" si="45"/>
        <v>0</v>
      </c>
      <c r="W194" s="187" t="e">
        <f t="shared" si="45"/>
        <v>#DIV/0!</v>
      </c>
      <c r="X194" s="187" t="e">
        <f t="shared" si="45"/>
        <v>#DIV/0!</v>
      </c>
    </row>
    <row r="195" spans="18:24" x14ac:dyDescent="0.3">
      <c r="R195" s="576"/>
      <c r="S195" s="185"/>
      <c r="T195" s="185"/>
      <c r="U195" s="185"/>
      <c r="V195" s="185"/>
      <c r="W195" s="181"/>
      <c r="X195" s="182"/>
    </row>
    <row r="196" spans="18:24" x14ac:dyDescent="0.3">
      <c r="R196" s="576"/>
      <c r="S196" s="185"/>
      <c r="T196" s="185"/>
      <c r="U196" s="185"/>
      <c r="V196" s="185"/>
      <c r="W196" s="181"/>
      <c r="X196" s="182"/>
    </row>
    <row r="197" spans="18:24" ht="21" thickBot="1" x14ac:dyDescent="0.35">
      <c r="R197" s="577"/>
      <c r="S197" s="186"/>
      <c r="T197" s="186"/>
      <c r="U197" s="186"/>
      <c r="V197" s="186"/>
      <c r="W197" s="183"/>
      <c r="X197" s="184"/>
    </row>
    <row r="198" spans="18:24" ht="23.25" x14ac:dyDescent="0.3">
      <c r="R198" s="578" t="str">
        <f t="shared" ref="R198:X198" si="46">R134</f>
        <v>Всего субсидий из бюджета на инвестиционные цели вне национальных проектов</v>
      </c>
      <c r="S198" s="504" t="str">
        <f t="shared" si="46"/>
        <v>Всего</v>
      </c>
      <c r="T198" s="122">
        <f t="shared" si="46"/>
        <v>113.08</v>
      </c>
      <c r="U198" s="122">
        <f t="shared" si="46"/>
        <v>111.63</v>
      </c>
      <c r="V198" s="122">
        <f t="shared" si="46"/>
        <v>40.08</v>
      </c>
      <c r="W198" s="122">
        <f t="shared" si="46"/>
        <v>98.717721966749195</v>
      </c>
      <c r="X198" s="122">
        <f t="shared" si="46"/>
        <v>35.90432679387262</v>
      </c>
    </row>
    <row r="199" spans="18:24" x14ac:dyDescent="0.3">
      <c r="R199" s="579"/>
      <c r="S199" s="505"/>
      <c r="T199" s="185"/>
      <c r="U199" s="185"/>
      <c r="V199" s="185"/>
      <c r="W199" s="181"/>
      <c r="X199" s="182"/>
    </row>
    <row r="200" spans="18:24" x14ac:dyDescent="0.3">
      <c r="R200" s="579"/>
      <c r="S200" s="505"/>
      <c r="T200" s="185"/>
      <c r="U200" s="185"/>
      <c r="V200" s="185"/>
      <c r="W200" s="181"/>
      <c r="X200" s="182"/>
    </row>
    <row r="201" spans="18:24" ht="21" thickBot="1" x14ac:dyDescent="0.35">
      <c r="R201" s="580"/>
      <c r="S201" s="506"/>
      <c r="T201" s="186"/>
      <c r="U201" s="186"/>
      <c r="V201" s="186"/>
      <c r="W201" s="183"/>
      <c r="X201" s="184"/>
    </row>
    <row r="205" spans="18:24" x14ac:dyDescent="0.3">
      <c r="S205" s="120" t="s">
        <v>66</v>
      </c>
      <c r="T205" s="277">
        <f>T146</f>
        <v>268.39</v>
      </c>
      <c r="U205" s="277">
        <f t="shared" ref="U205:V205" si="47">U146</f>
        <v>235.55</v>
      </c>
      <c r="V205" s="277">
        <f t="shared" si="47"/>
        <v>112.88</v>
      </c>
    </row>
    <row r="206" spans="18:24" x14ac:dyDescent="0.3">
      <c r="S206" s="118" t="s">
        <v>66</v>
      </c>
      <c r="T206" s="278">
        <f>T150+T154+T158+T162+T166+T170+T174+T178+T182+T186+T190+T194+T198</f>
        <v>268.39</v>
      </c>
      <c r="U206" s="278">
        <f t="shared" ref="U206:V206" si="48">U150+U154+U158+U162+U166+U170+U174+U178+U182+U186+U190+U194+U198</f>
        <v>235.55</v>
      </c>
      <c r="V206" s="278">
        <f t="shared" si="48"/>
        <v>112.88</v>
      </c>
    </row>
    <row r="207" spans="18:24" x14ac:dyDescent="0.3">
      <c r="S207" s="118" t="s">
        <v>66</v>
      </c>
      <c r="T207" s="278">
        <f>T205-T206</f>
        <v>0</v>
      </c>
      <c r="U207" s="278">
        <f t="shared" ref="U207:V207" si="49">U205-U206</f>
        <v>0</v>
      </c>
      <c r="V207" s="278">
        <f t="shared" si="49"/>
        <v>0</v>
      </c>
    </row>
  </sheetData>
  <mergeCells count="103">
    <mergeCell ref="A2:J2"/>
    <mergeCell ref="K2:N2"/>
    <mergeCell ref="C3:D3"/>
    <mergeCell ref="E3:I3"/>
    <mergeCell ref="J3:J4"/>
    <mergeCell ref="K3:M3"/>
    <mergeCell ref="N3:N4"/>
    <mergeCell ref="A43:A46"/>
    <mergeCell ref="C43:C46"/>
    <mergeCell ref="J43:J46"/>
    <mergeCell ref="B44:B46"/>
    <mergeCell ref="A36:A39"/>
    <mergeCell ref="C36:C39"/>
    <mergeCell ref="J36:J39"/>
    <mergeCell ref="B37:B39"/>
    <mergeCell ref="A5:A8"/>
    <mergeCell ref="B5:B8"/>
    <mergeCell ref="C5:C8"/>
    <mergeCell ref="J5:J8"/>
    <mergeCell ref="A18:A21"/>
    <mergeCell ref="B18:B21"/>
    <mergeCell ref="C18:C21"/>
    <mergeCell ref="J18:J21"/>
    <mergeCell ref="A68:A71"/>
    <mergeCell ref="C68:C71"/>
    <mergeCell ref="J68:J71"/>
    <mergeCell ref="B69:B71"/>
    <mergeCell ref="A61:A64"/>
    <mergeCell ref="C61:C64"/>
    <mergeCell ref="J61:J64"/>
    <mergeCell ref="B62:B64"/>
    <mergeCell ref="A49:N49"/>
    <mergeCell ref="A50:A51"/>
    <mergeCell ref="A52:A53"/>
    <mergeCell ref="A54:A55"/>
    <mergeCell ref="J96:J99"/>
    <mergeCell ref="B97:B99"/>
    <mergeCell ref="B83:B85"/>
    <mergeCell ref="A75:A78"/>
    <mergeCell ref="C75:C78"/>
    <mergeCell ref="J75:J78"/>
    <mergeCell ref="B76:B78"/>
    <mergeCell ref="A82:A85"/>
    <mergeCell ref="C82:C85"/>
    <mergeCell ref="J82:J85"/>
    <mergeCell ref="R5:R8"/>
    <mergeCell ref="R36:R39"/>
    <mergeCell ref="R43:R46"/>
    <mergeCell ref="R61:R64"/>
    <mergeCell ref="R68:R71"/>
    <mergeCell ref="J134:J137"/>
    <mergeCell ref="A103:A106"/>
    <mergeCell ref="C103:C106"/>
    <mergeCell ref="J103:J106"/>
    <mergeCell ref="B104:B106"/>
    <mergeCell ref="A110:A113"/>
    <mergeCell ref="C110:C113"/>
    <mergeCell ref="J110:J113"/>
    <mergeCell ref="B111:B113"/>
    <mergeCell ref="C117:C120"/>
    <mergeCell ref="J117:J120"/>
    <mergeCell ref="B118:B120"/>
    <mergeCell ref="A124:A127"/>
    <mergeCell ref="C124:C127"/>
    <mergeCell ref="J124:J127"/>
    <mergeCell ref="B125:B127"/>
    <mergeCell ref="A89:A92"/>
    <mergeCell ref="C89:C92"/>
    <mergeCell ref="J89:J92"/>
    <mergeCell ref="R146:R149"/>
    <mergeCell ref="R150:R153"/>
    <mergeCell ref="R154:R157"/>
    <mergeCell ref="R158:R161"/>
    <mergeCell ref="R162:R165"/>
    <mergeCell ref="A56:A57"/>
    <mergeCell ref="S134:S137"/>
    <mergeCell ref="R110:R113"/>
    <mergeCell ref="R117:R120"/>
    <mergeCell ref="R124:R127"/>
    <mergeCell ref="R134:R137"/>
    <mergeCell ref="R75:R78"/>
    <mergeCell ref="R82:R85"/>
    <mergeCell ref="R89:R92"/>
    <mergeCell ref="R96:R99"/>
    <mergeCell ref="R103:R106"/>
    <mergeCell ref="A132:N132"/>
    <mergeCell ref="A134:A137"/>
    <mergeCell ref="B134:B137"/>
    <mergeCell ref="C134:C137"/>
    <mergeCell ref="A117:A120"/>
    <mergeCell ref="B90:B92"/>
    <mergeCell ref="A96:A99"/>
    <mergeCell ref="C96:C99"/>
    <mergeCell ref="R186:R189"/>
    <mergeCell ref="R190:R193"/>
    <mergeCell ref="R194:R197"/>
    <mergeCell ref="R198:R201"/>
    <mergeCell ref="S198:S201"/>
    <mergeCell ref="R166:R169"/>
    <mergeCell ref="R170:R173"/>
    <mergeCell ref="R174:R177"/>
    <mergeCell ref="R178:R181"/>
    <mergeCell ref="R182:R185"/>
  </mergeCells>
  <pageMargins left="0.78740157480314965" right="0.19685039370078741" top="0.19685039370078741" bottom="0.19685039370078741" header="0.15748031496062992" footer="0.15748031496062992"/>
  <pageSetup paperSize="9" scale="37" fitToHeight="0" orientation="landscape" r:id="rId1"/>
  <rowBreaks count="1" manualBreakCount="1">
    <brk id="85" max="13" man="1"/>
  </rowBreaks>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Приложение 1 (ОТЧЕТНЫЙ ПЕРИОД)</vt:lpstr>
      <vt:lpstr>Приложение 2 (СВОД)</vt:lpstr>
      <vt:lpstr>'Приложение 1 (ОТЧЕТНЫЙ ПЕРИОД)'!Заголовки_для_печати</vt:lpstr>
      <vt:lpstr>'Приложение 2 (СВОД)'!Заголовки_для_печати</vt:lpstr>
      <vt:lpstr>'Приложение 2 (СВОД)'!Область_печати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Митрофанова Екатерина Вадимовна</dc:creator>
  <cp:lastModifiedBy>Приемная Думы НГО</cp:lastModifiedBy>
  <cp:revision>3</cp:revision>
  <cp:lastPrinted>2019-12-02T04:15:06Z</cp:lastPrinted>
  <dcterms:created xsi:type="dcterms:W3CDTF">2018-11-23T05:25:27Z</dcterms:created>
  <dcterms:modified xsi:type="dcterms:W3CDTF">2019-12-06T01:45:24Z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8bdba8e8-9164-4f51-a7c8-3f08107642d0</vt:lpwstr>
  </property>
</Properties>
</file>